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xr:revisionPtr revIDLastSave="0" documentId="8_{C5D1AA60-FB1B-454A-A133-BEEBE2237E1F}" xr6:coauthVersionLast="47" xr6:coauthVersionMax="47" xr10:uidLastSave="{00000000-0000-0000-0000-000000000000}"/>
  <bookViews>
    <workbookView xWindow="-105" yWindow="-105" windowWidth="19425" windowHeight="10425" activeTab="1" xr2:uid="{00000000-000D-0000-FFFF-FFFF00000000}"/>
  </bookViews>
  <sheets>
    <sheet name="Лист1" sheetId="1" r:id="rId1"/>
    <sheet name="Лист2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33" i="1" l="1"/>
  <c r="Q4" i="3"/>
  <c r="BA27" i="1"/>
  <c r="Q3" i="3"/>
  <c r="BA28" i="1"/>
  <c r="Q5" i="3"/>
  <c r="BA26" i="1"/>
  <c r="Q6" i="3"/>
  <c r="BA32" i="1"/>
  <c r="Q7" i="3"/>
  <c r="BA30" i="1"/>
  <c r="Q8" i="3"/>
  <c r="BA31" i="1"/>
  <c r="Q9" i="3"/>
  <c r="BA22" i="1"/>
  <c r="Q10" i="3"/>
  <c r="BA29" i="1"/>
  <c r="Q11" i="3"/>
  <c r="BA23" i="1"/>
  <c r="Q12" i="3"/>
  <c r="BA25" i="1"/>
  <c r="Q13" i="3"/>
  <c r="BA24" i="1"/>
  <c r="Q14" i="3"/>
  <c r="BA34" i="1"/>
  <c r="Q15" i="3"/>
  <c r="BA35" i="1"/>
  <c r="Q16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3" i="3"/>
  <c r="AT33" i="1"/>
  <c r="O4" i="3"/>
  <c r="AT27" i="1"/>
  <c r="O3" i="3"/>
  <c r="AT28" i="1"/>
  <c r="O5" i="3"/>
  <c r="AT26" i="1"/>
  <c r="O6" i="3"/>
  <c r="AT32" i="1"/>
  <c r="O7" i="3"/>
  <c r="AT30" i="1"/>
  <c r="O8" i="3"/>
  <c r="AT31" i="1"/>
  <c r="O9" i="3"/>
  <c r="AT22" i="1"/>
  <c r="O10" i="3"/>
  <c r="AT29" i="1"/>
  <c r="O11" i="3"/>
  <c r="AT23" i="1"/>
  <c r="O12" i="3"/>
  <c r="AT25" i="1"/>
  <c r="O13" i="3"/>
  <c r="AT24" i="1"/>
  <c r="O14" i="3"/>
  <c r="AT34" i="1"/>
  <c r="O15" i="3"/>
  <c r="AT35" i="1"/>
  <c r="O16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3" i="3"/>
  <c r="AD33" i="1"/>
  <c r="K4" i="3"/>
  <c r="AD27" i="1"/>
  <c r="K3" i="3"/>
  <c r="AD28" i="1"/>
  <c r="K5" i="3"/>
  <c r="AD26" i="1"/>
  <c r="K6" i="3"/>
  <c r="AD32" i="1"/>
  <c r="K7" i="3"/>
  <c r="AD30" i="1"/>
  <c r="K8" i="3"/>
  <c r="AD31" i="1"/>
  <c r="K9" i="3"/>
  <c r="AD22" i="1"/>
  <c r="K10" i="3"/>
  <c r="AD29" i="1"/>
  <c r="K11" i="3"/>
  <c r="AD23" i="1"/>
  <c r="K12" i="3"/>
  <c r="AD25" i="1"/>
  <c r="K13" i="3"/>
  <c r="AD24" i="1"/>
  <c r="K14" i="3"/>
  <c r="AD34" i="1"/>
  <c r="K15" i="3"/>
  <c r="AD35" i="1"/>
  <c r="K16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3" i="3"/>
  <c r="V33" i="1"/>
  <c r="I4" i="3"/>
  <c r="V27" i="1"/>
  <c r="I3" i="3"/>
  <c r="V28" i="1"/>
  <c r="I5" i="3"/>
  <c r="V26" i="1"/>
  <c r="I6" i="3"/>
  <c r="V32" i="1"/>
  <c r="I7" i="3"/>
  <c r="V30" i="1"/>
  <c r="I8" i="3"/>
  <c r="V31" i="1"/>
  <c r="I9" i="3"/>
  <c r="V22" i="1"/>
  <c r="I10" i="3"/>
  <c r="V29" i="1"/>
  <c r="I11" i="3"/>
  <c r="V23" i="1"/>
  <c r="I12" i="3"/>
  <c r="V25" i="1"/>
  <c r="I13" i="3"/>
  <c r="V24" i="1"/>
  <c r="I14" i="3"/>
  <c r="V34" i="1"/>
  <c r="I15" i="3"/>
  <c r="V35" i="1"/>
  <c r="I16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3" i="3"/>
  <c r="G33" i="1"/>
  <c r="E4" i="3"/>
  <c r="G27" i="1"/>
  <c r="E3" i="3"/>
  <c r="G28" i="1"/>
  <c r="E5" i="3"/>
  <c r="G26" i="1"/>
  <c r="E6" i="3"/>
  <c r="G32" i="1"/>
  <c r="E7" i="3"/>
  <c r="G30" i="1"/>
  <c r="E8" i="3"/>
  <c r="G31" i="1"/>
  <c r="E9" i="3"/>
  <c r="G22" i="1"/>
  <c r="E10" i="3"/>
  <c r="G29" i="1"/>
  <c r="E11" i="3"/>
  <c r="G23" i="1"/>
  <c r="E12" i="3"/>
  <c r="G25" i="1"/>
  <c r="E13" i="3"/>
  <c r="G24" i="1"/>
  <c r="E14" i="3"/>
  <c r="G34" i="1"/>
  <c r="E15" i="3"/>
  <c r="G35" i="1"/>
  <c r="E16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3" i="3"/>
  <c r="AL35" i="1"/>
  <c r="M16" i="3"/>
  <c r="AL34" i="1"/>
  <c r="M15" i="3"/>
  <c r="AL33" i="1"/>
  <c r="M4" i="3"/>
  <c r="AL32" i="1"/>
  <c r="M7" i="3"/>
  <c r="AL27" i="1"/>
  <c r="M3" i="3"/>
  <c r="AL28" i="1"/>
  <c r="M5" i="3"/>
  <c r="AL26" i="1"/>
  <c r="M6" i="3"/>
  <c r="AL30" i="1"/>
  <c r="M8" i="3"/>
  <c r="AL31" i="1"/>
  <c r="M9" i="3"/>
  <c r="AL22" i="1"/>
  <c r="M10" i="3"/>
  <c r="AL29" i="1"/>
  <c r="M11" i="3"/>
  <c r="AL23" i="1"/>
  <c r="M12" i="3"/>
  <c r="AL25" i="1"/>
  <c r="M13" i="3"/>
  <c r="AL24" i="1"/>
  <c r="M14" i="3"/>
  <c r="L7" i="3"/>
  <c r="N35" i="1"/>
  <c r="G16" i="3"/>
  <c r="N34" i="1"/>
  <c r="G15" i="3"/>
  <c r="N33" i="1"/>
  <c r="G4" i="3"/>
  <c r="N27" i="1"/>
  <c r="G3" i="3"/>
  <c r="N28" i="1"/>
  <c r="G5" i="3"/>
  <c r="N26" i="1"/>
  <c r="G6" i="3"/>
  <c r="N32" i="1"/>
  <c r="G7" i="3"/>
  <c r="N30" i="1"/>
  <c r="G8" i="3"/>
  <c r="N31" i="1"/>
  <c r="G9" i="3"/>
  <c r="N22" i="1"/>
  <c r="G10" i="3"/>
  <c r="N29" i="1"/>
  <c r="G11" i="3"/>
  <c r="N23" i="1"/>
  <c r="G12" i="3"/>
  <c r="N25" i="1"/>
  <c r="G13" i="3"/>
  <c r="N24" i="1"/>
  <c r="G14" i="3"/>
  <c r="F4" i="3"/>
  <c r="F5" i="3"/>
  <c r="F10" i="3"/>
  <c r="F14" i="3"/>
  <c r="F6" i="3"/>
  <c r="F8" i="3"/>
  <c r="F7" i="3"/>
  <c r="F15" i="3"/>
  <c r="F12" i="3"/>
  <c r="F13" i="3"/>
  <c r="F3" i="3"/>
  <c r="F11" i="3"/>
  <c r="F9" i="3"/>
  <c r="F16" i="3"/>
  <c r="L9" i="3"/>
  <c r="L15" i="3"/>
  <c r="L10" i="3"/>
  <c r="L14" i="3"/>
  <c r="L6" i="3"/>
  <c r="L5" i="3"/>
  <c r="L8" i="3"/>
  <c r="L12" i="3"/>
  <c r="L13" i="3"/>
  <c r="L3" i="3"/>
  <c r="L11" i="3"/>
  <c r="L4" i="3"/>
  <c r="L16" i="3"/>
  <c r="B8" i="3"/>
  <c r="B4" i="3"/>
  <c r="B9" i="3"/>
  <c r="B10" i="3"/>
  <c r="B12" i="3"/>
  <c r="B5" i="3"/>
  <c r="B16" i="3"/>
  <c r="B13" i="3"/>
  <c r="B7" i="3"/>
  <c r="B15" i="3"/>
  <c r="B11" i="3"/>
  <c r="B14" i="3"/>
  <c r="B3" i="3"/>
  <c r="B6" i="3"/>
</calcChain>
</file>

<file path=xl/sharedStrings.xml><?xml version="1.0" encoding="utf-8"?>
<sst xmlns="http://schemas.openxmlformats.org/spreadsheetml/2006/main" count="407" uniqueCount="194">
  <si>
    <t>50м дев вс</t>
  </si>
  <si>
    <t>№ заплыва</t>
  </si>
  <si>
    <t>Фам Имя</t>
  </si>
  <si>
    <t>Школа</t>
  </si>
  <si>
    <t>Манцерова Алсу</t>
  </si>
  <si>
    <t>Савичева Анна</t>
  </si>
  <si>
    <t>Кальченко Татьяна</t>
  </si>
  <si>
    <t>Чиркова Дарья</t>
  </si>
  <si>
    <t>Андреева Екатерина</t>
  </si>
  <si>
    <t>сош 10</t>
  </si>
  <si>
    <t>гимназия 4</t>
  </si>
  <si>
    <t>сош 8</t>
  </si>
  <si>
    <t>сош 11</t>
  </si>
  <si>
    <t>сош 66</t>
  </si>
  <si>
    <t>результат</t>
  </si>
  <si>
    <t>Шереметьева Вероника</t>
  </si>
  <si>
    <t>Лисовская Вероника</t>
  </si>
  <si>
    <t>Бойко Маргарита</t>
  </si>
  <si>
    <t>Шарова Полина</t>
  </si>
  <si>
    <t>Шарипова Самира</t>
  </si>
  <si>
    <t>гимназия 2</t>
  </si>
  <si>
    <t>лицей 107</t>
  </si>
  <si>
    <t>рпкг</t>
  </si>
  <si>
    <t>гимназия 7</t>
  </si>
  <si>
    <t>Очки</t>
  </si>
  <si>
    <t>Саитова Алина</t>
  </si>
  <si>
    <t>Мосина Ангелина</t>
  </si>
  <si>
    <t>Алексеева Полина</t>
  </si>
  <si>
    <t>Чен Юлия</t>
  </si>
  <si>
    <t>гэл</t>
  </si>
  <si>
    <t>лицей 4</t>
  </si>
  <si>
    <t>лпн</t>
  </si>
  <si>
    <t>50м мал вс</t>
  </si>
  <si>
    <t>Абрамов Егор</t>
  </si>
  <si>
    <t>Злобин Ярослав</t>
  </si>
  <si>
    <t>Митрофанов Михаил</t>
  </si>
  <si>
    <t>Шкрябин Роман</t>
  </si>
  <si>
    <t>Плотников Тимур</t>
  </si>
  <si>
    <t>Анохин Константин</t>
  </si>
  <si>
    <t>Лейно Ян</t>
  </si>
  <si>
    <t>Максимов Иван</t>
  </si>
  <si>
    <t>Брояка Алексей</t>
  </si>
  <si>
    <t>Тугушев Ильдар</t>
  </si>
  <si>
    <t>Яковлев Александр</t>
  </si>
  <si>
    <t>Толстов Егор</t>
  </si>
  <si>
    <t>Нурукулиев Егор</t>
  </si>
  <si>
    <t>Степанов Степан</t>
  </si>
  <si>
    <t>Солодянкина Варвара</t>
  </si>
  <si>
    <t>Кузнецова Анастасия</t>
  </si>
  <si>
    <t>Ерёмина Таисия</t>
  </si>
  <si>
    <t>Коротина Яна</t>
  </si>
  <si>
    <t>Фурцева Евгения</t>
  </si>
  <si>
    <t>Тихомирова Варя</t>
  </si>
  <si>
    <t>50м дев бр</t>
  </si>
  <si>
    <t>Лелари Валерия</t>
  </si>
  <si>
    <t>Ерёмина Елизавета</t>
  </si>
  <si>
    <t>50м мал бр</t>
  </si>
  <si>
    <t>Кошелев Даниил</t>
  </si>
  <si>
    <t>Белоглазов Семён</t>
  </si>
  <si>
    <t>Мизамов Евгений</t>
  </si>
  <si>
    <t>Зарубин Тимофей</t>
  </si>
  <si>
    <t>Дьяков Вадим</t>
  </si>
  <si>
    <t>Симбуков Иван</t>
  </si>
  <si>
    <t>Одиноков Вячеслав</t>
  </si>
  <si>
    <t xml:space="preserve">Рожков Никита </t>
  </si>
  <si>
    <t>Логинов Алексей</t>
  </si>
  <si>
    <t>Фурман Александр</t>
  </si>
  <si>
    <t>Нижевенкин Матвей</t>
  </si>
  <si>
    <t>50м дев сп</t>
  </si>
  <si>
    <t>Фильчушкина Елизавета</t>
  </si>
  <si>
    <t>Кузнецова Виктория</t>
  </si>
  <si>
    <t>Авдеева самира</t>
  </si>
  <si>
    <t>Степанова Юлиана</t>
  </si>
  <si>
    <t>Мельникова Полина</t>
  </si>
  <si>
    <t>Хайрова Камила</t>
  </si>
  <si>
    <t>Бершадская Василиса</t>
  </si>
  <si>
    <t>Дудкин Иван</t>
  </si>
  <si>
    <t>Степанов Иван</t>
  </si>
  <si>
    <t>Торяник Максим</t>
  </si>
  <si>
    <t>Борисов Сергей</t>
  </si>
  <si>
    <t>Финохин Александр</t>
  </si>
  <si>
    <t>Терновский Дмитрий</t>
  </si>
  <si>
    <t>Прядкин Владислав</t>
  </si>
  <si>
    <t>Носов Илья</t>
  </si>
  <si>
    <t>50м мал сп</t>
  </si>
  <si>
    <t>25м х 4</t>
  </si>
  <si>
    <t>дорожка</t>
  </si>
  <si>
    <t>Место</t>
  </si>
  <si>
    <t>Обр.Уч.</t>
  </si>
  <si>
    <t>девушки 50 метров вольный стиль</t>
  </si>
  <si>
    <t>место</t>
  </si>
  <si>
    <t>очки</t>
  </si>
  <si>
    <t>мальчики 50 метров вольный стиль</t>
  </si>
  <si>
    <t>девушки 50 брасс</t>
  </si>
  <si>
    <t>мальчики 50 метров брасс</t>
  </si>
  <si>
    <t>девочки 50 метров спина</t>
  </si>
  <si>
    <t>мальчики 50 метров спина</t>
  </si>
  <si>
    <t>25х4 метров эстафета</t>
  </si>
  <si>
    <t>МОУ «СОШ № 8»</t>
  </si>
  <si>
    <t>МОУ «СОШ № 10»</t>
  </si>
  <si>
    <t>МОУ «СОШ № 11»</t>
  </si>
  <si>
    <t>МОУ «СОШ № 66»</t>
  </si>
  <si>
    <t>МАОУ «Гимназия № 4»</t>
  </si>
  <si>
    <t>МОУ «Гимназия № 7»</t>
  </si>
  <si>
    <t>МОУ «НТГ»</t>
  </si>
  <si>
    <t>МОУ «РПКГ»</t>
  </si>
  <si>
    <t>МОУ «ГЭЛ»</t>
  </si>
  <si>
    <t>МОУ «ЛПН»</t>
  </si>
  <si>
    <t>МОУ «Лицей № 4»</t>
  </si>
  <si>
    <t>МОУ «Лицей № 107»</t>
  </si>
  <si>
    <t>МАОУ "Гимназия №2"</t>
  </si>
  <si>
    <t>МОУ «СОШ № 9»</t>
  </si>
  <si>
    <t>Якобчук Оксана</t>
  </si>
  <si>
    <t>Семёнова Аглая</t>
  </si>
  <si>
    <t>Щедриков Богдан</t>
  </si>
  <si>
    <t>Гнусарёва Ольга</t>
  </si>
  <si>
    <t>01.03.260</t>
  </si>
  <si>
    <t>01.11.760</t>
  </si>
  <si>
    <t>00.36.64</t>
  </si>
  <si>
    <t>00.40.46</t>
  </si>
  <si>
    <t>00.34.16</t>
  </si>
  <si>
    <t>00.55.42</t>
  </si>
  <si>
    <t>00.48.72</t>
  </si>
  <si>
    <t>00.29.85</t>
  </si>
  <si>
    <t>00.37.05</t>
  </si>
  <si>
    <t>00.31.41</t>
  </si>
  <si>
    <t>00.52.85</t>
  </si>
  <si>
    <t>00.58.17</t>
  </si>
  <si>
    <t>00.26.38</t>
  </si>
  <si>
    <t>00.29.05</t>
  </si>
  <si>
    <t>00.28.35</t>
  </si>
  <si>
    <t>00.31.19</t>
  </si>
  <si>
    <t>00.40.11</t>
  </si>
  <si>
    <t>01.47.47</t>
  </si>
  <si>
    <t>01.48.84</t>
  </si>
  <si>
    <t>00.37.96</t>
  </si>
  <si>
    <t>00.41.83</t>
  </si>
  <si>
    <t>00.47.07</t>
  </si>
  <si>
    <t>00.46.44</t>
  </si>
  <si>
    <t>00.47.03</t>
  </si>
  <si>
    <t>00.46.40</t>
  </si>
  <si>
    <t>00.44.00</t>
  </si>
  <si>
    <t>00.48.70</t>
  </si>
  <si>
    <t>01.06.350</t>
  </si>
  <si>
    <t>01.45.730</t>
  </si>
  <si>
    <t>00.40.78</t>
  </si>
  <si>
    <t>00.34.44</t>
  </si>
  <si>
    <t>00.59.83</t>
  </si>
  <si>
    <t>00.32.03</t>
  </si>
  <si>
    <t>00.38.94</t>
  </si>
  <si>
    <t>00.42.69</t>
  </si>
  <si>
    <t>00.38.03</t>
  </si>
  <si>
    <t>00.52.94</t>
  </si>
  <si>
    <t>00.40.14</t>
  </si>
  <si>
    <t>00.41.03</t>
  </si>
  <si>
    <t>00.35.81</t>
  </si>
  <si>
    <t>00.49.39</t>
  </si>
  <si>
    <t>00.48.68</t>
  </si>
  <si>
    <t>00.33.55</t>
  </si>
  <si>
    <t>00.46.78</t>
  </si>
  <si>
    <t>00.49.75</t>
  </si>
  <si>
    <t>00.37.13</t>
  </si>
  <si>
    <t>00.38.72</t>
  </si>
  <si>
    <t>00.44.27</t>
  </si>
  <si>
    <t>00.53.97</t>
  </si>
  <si>
    <t>00.30.32</t>
  </si>
  <si>
    <t>00.32.78</t>
  </si>
  <si>
    <t>00.36.34</t>
  </si>
  <si>
    <t>00.35.15</t>
  </si>
  <si>
    <t>00.41.45</t>
  </si>
  <si>
    <t>1.20.070</t>
  </si>
  <si>
    <t>1.50.280</t>
  </si>
  <si>
    <t>1.57.410</t>
  </si>
  <si>
    <t>1.03.280</t>
  </si>
  <si>
    <t>1.11.410</t>
  </si>
  <si>
    <t>1.15.750</t>
  </si>
  <si>
    <t>1.19.640</t>
  </si>
  <si>
    <t>1.02.120</t>
  </si>
  <si>
    <t>1.03.200</t>
  </si>
  <si>
    <t>1.05.620</t>
  </si>
  <si>
    <t>1.07.530</t>
  </si>
  <si>
    <t>01.00.470</t>
  </si>
  <si>
    <t>00.31.370</t>
  </si>
  <si>
    <t>00.34.870</t>
  </si>
  <si>
    <t>01.00.460</t>
  </si>
  <si>
    <t>00.36.440</t>
  </si>
  <si>
    <t>00.30.440</t>
  </si>
  <si>
    <t>00.38.450</t>
  </si>
  <si>
    <t>00.34.850</t>
  </si>
  <si>
    <t>00.33.340</t>
  </si>
  <si>
    <t>00.29.000</t>
  </si>
  <si>
    <t>00.29.560</t>
  </si>
  <si>
    <t>00.34.300</t>
  </si>
  <si>
    <t>Таутинов Владислав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</si>
</sst>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NumberFormat="1"/>
    <xf numFmtId="1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9"/>
  <sheetViews>
    <sheetView topLeftCell="A19" workbookViewId="0">
      <selection activeCell="J15" sqref="J15"/>
    </sheetView>
  </sheetViews>
  <sheetFormatPr defaultRowHeight="15" x14ac:dyDescent="0.2"/>
  <cols>
    <col min="1" max="3" width="15.73828125" customWidth="1"/>
    <col min="4" max="4" width="29.59375" customWidth="1"/>
    <col min="5" max="6" width="16.8125" customWidth="1"/>
    <col min="7" max="7" width="18.16015625" customWidth="1"/>
    <col min="8" max="8" width="10.35546875" customWidth="1"/>
    <col min="9" max="10" width="20.4453125" customWidth="1"/>
    <col min="11" max="14" width="23.40625" customWidth="1"/>
    <col min="17" max="18" width="13.5859375" customWidth="1"/>
    <col min="19" max="22" width="25.15234375" customWidth="1"/>
    <col min="27" max="30" width="20.17578125" customWidth="1"/>
    <col min="35" max="38" width="21.7890625" customWidth="1"/>
    <col min="43" max="46" width="22.05859375" customWidth="1"/>
    <col min="51" max="53" width="14.9296875" customWidth="1"/>
  </cols>
  <sheetData>
    <row r="1" spans="1:53" x14ac:dyDescent="0.2">
      <c r="A1" t="s">
        <v>0</v>
      </c>
      <c r="B1" t="s">
        <v>1</v>
      </c>
      <c r="C1" t="s">
        <v>86</v>
      </c>
      <c r="D1" t="s">
        <v>2</v>
      </c>
      <c r="E1" t="s">
        <v>3</v>
      </c>
      <c r="F1" t="s">
        <v>14</v>
      </c>
      <c r="G1" t="s">
        <v>24</v>
      </c>
      <c r="H1" t="s">
        <v>32</v>
      </c>
      <c r="I1" t="s">
        <v>1</v>
      </c>
      <c r="J1" t="s">
        <v>86</v>
      </c>
      <c r="K1" t="s">
        <v>2</v>
      </c>
      <c r="L1" t="s">
        <v>3</v>
      </c>
      <c r="M1" t="s">
        <v>14</v>
      </c>
      <c r="N1" t="s">
        <v>24</v>
      </c>
      <c r="P1" t="s">
        <v>53</v>
      </c>
      <c r="Q1" t="s">
        <v>1</v>
      </c>
      <c r="R1" t="s">
        <v>86</v>
      </c>
      <c r="S1" t="s">
        <v>2</v>
      </c>
      <c r="T1" t="s">
        <v>3</v>
      </c>
      <c r="U1" t="s">
        <v>14</v>
      </c>
      <c r="V1" t="s">
        <v>24</v>
      </c>
      <c r="X1" t="s">
        <v>56</v>
      </c>
      <c r="Y1" t="s">
        <v>1</v>
      </c>
      <c r="Z1" t="s">
        <v>86</v>
      </c>
      <c r="AA1" t="s">
        <v>2</v>
      </c>
      <c r="AB1" t="s">
        <v>3</v>
      </c>
      <c r="AC1" t="s">
        <v>14</v>
      </c>
      <c r="AD1" t="s">
        <v>24</v>
      </c>
      <c r="AF1" t="s">
        <v>68</v>
      </c>
      <c r="AG1" t="s">
        <v>1</v>
      </c>
      <c r="AH1" t="s">
        <v>86</v>
      </c>
      <c r="AI1" t="s">
        <v>2</v>
      </c>
      <c r="AJ1" t="s">
        <v>3</v>
      </c>
      <c r="AK1" t="s">
        <v>14</v>
      </c>
      <c r="AL1" t="s">
        <v>24</v>
      </c>
      <c r="AN1" t="s">
        <v>84</v>
      </c>
      <c r="AO1" t="s">
        <v>1</v>
      </c>
      <c r="AQ1" t="s">
        <v>2</v>
      </c>
      <c r="AR1" t="s">
        <v>3</v>
      </c>
      <c r="AS1" t="s">
        <v>14</v>
      </c>
      <c r="AT1" t="s">
        <v>24</v>
      </c>
      <c r="AV1" t="s">
        <v>85</v>
      </c>
      <c r="AW1" t="s">
        <v>1</v>
      </c>
      <c r="AX1" t="s">
        <v>86</v>
      </c>
      <c r="AY1" t="s">
        <v>3</v>
      </c>
      <c r="AZ1" t="s">
        <v>14</v>
      </c>
      <c r="BA1" t="s">
        <v>24</v>
      </c>
    </row>
    <row r="2" spans="1:53" x14ac:dyDescent="0.2">
      <c r="A2">
        <v>1</v>
      </c>
      <c r="B2">
        <v>3</v>
      </c>
      <c r="C2">
        <v>2</v>
      </c>
      <c r="D2" t="s">
        <v>26</v>
      </c>
      <c r="E2" t="s">
        <v>23</v>
      </c>
      <c r="F2" s="1" t="s">
        <v>190</v>
      </c>
      <c r="G2">
        <v>20</v>
      </c>
      <c r="H2">
        <v>1</v>
      </c>
      <c r="I2">
        <v>6</v>
      </c>
      <c r="J2">
        <v>5</v>
      </c>
      <c r="K2" t="s">
        <v>193</v>
      </c>
      <c r="L2" t="s">
        <v>12</v>
      </c>
      <c r="M2" t="s">
        <v>128</v>
      </c>
      <c r="N2">
        <v>20</v>
      </c>
      <c r="P2">
        <v>1</v>
      </c>
      <c r="Q2">
        <v>8</v>
      </c>
      <c r="R2">
        <v>1</v>
      </c>
      <c r="S2" t="s">
        <v>49</v>
      </c>
      <c r="T2" t="s">
        <v>20</v>
      </c>
      <c r="U2" t="s">
        <v>135</v>
      </c>
      <c r="V2">
        <v>20</v>
      </c>
      <c r="X2">
        <v>1</v>
      </c>
      <c r="Y2">
        <v>12</v>
      </c>
      <c r="Z2">
        <v>3</v>
      </c>
      <c r="AA2" t="s">
        <v>65</v>
      </c>
      <c r="AB2" t="s">
        <v>23</v>
      </c>
      <c r="AC2" t="s">
        <v>148</v>
      </c>
      <c r="AD2">
        <v>20</v>
      </c>
      <c r="AF2">
        <v>1</v>
      </c>
      <c r="AG2">
        <v>15</v>
      </c>
      <c r="AH2">
        <v>2</v>
      </c>
      <c r="AI2" t="s">
        <v>73</v>
      </c>
      <c r="AJ2" t="s">
        <v>30</v>
      </c>
      <c r="AK2" s="1" t="s">
        <v>158</v>
      </c>
      <c r="AL2">
        <v>20</v>
      </c>
      <c r="AN2">
        <v>1</v>
      </c>
      <c r="AO2">
        <v>17</v>
      </c>
      <c r="AP2">
        <v>1</v>
      </c>
      <c r="AQ2" t="s">
        <v>80</v>
      </c>
      <c r="AR2" t="s">
        <v>10</v>
      </c>
      <c r="AS2" t="s">
        <v>165</v>
      </c>
      <c r="AT2">
        <v>20</v>
      </c>
      <c r="AV2">
        <v>1</v>
      </c>
      <c r="AW2">
        <v>21</v>
      </c>
      <c r="AX2">
        <v>4</v>
      </c>
      <c r="AY2" t="s">
        <v>23</v>
      </c>
      <c r="AZ2" t="s">
        <v>177</v>
      </c>
      <c r="BA2">
        <v>20</v>
      </c>
    </row>
    <row r="3" spans="1:53" x14ac:dyDescent="0.2">
      <c r="A3">
        <v>2</v>
      </c>
      <c r="B3">
        <v>3</v>
      </c>
      <c r="C3">
        <v>3</v>
      </c>
      <c r="D3" t="s">
        <v>27</v>
      </c>
      <c r="E3" t="s">
        <v>30</v>
      </c>
      <c r="F3" s="1" t="s">
        <v>191</v>
      </c>
      <c r="G3">
        <v>18</v>
      </c>
      <c r="H3">
        <v>2</v>
      </c>
      <c r="I3">
        <v>6</v>
      </c>
      <c r="J3">
        <v>2</v>
      </c>
      <c r="K3" t="s">
        <v>44</v>
      </c>
      <c r="L3" t="s">
        <v>23</v>
      </c>
      <c r="M3" t="s">
        <v>130</v>
      </c>
      <c r="N3">
        <v>18</v>
      </c>
      <c r="P3">
        <v>2</v>
      </c>
      <c r="Q3">
        <v>7</v>
      </c>
      <c r="R3">
        <v>3</v>
      </c>
      <c r="S3" t="s">
        <v>48</v>
      </c>
      <c r="T3" t="s">
        <v>11</v>
      </c>
      <c r="U3" t="s">
        <v>132</v>
      </c>
      <c r="V3">
        <v>18</v>
      </c>
      <c r="X3">
        <v>2</v>
      </c>
      <c r="Y3">
        <v>11</v>
      </c>
      <c r="Z3">
        <v>2</v>
      </c>
      <c r="AA3" t="s">
        <v>60</v>
      </c>
      <c r="AB3" t="s">
        <v>20</v>
      </c>
      <c r="AC3" t="s">
        <v>146</v>
      </c>
      <c r="AD3">
        <v>18</v>
      </c>
      <c r="AF3">
        <v>2</v>
      </c>
      <c r="AG3">
        <v>14</v>
      </c>
      <c r="AH3">
        <v>3</v>
      </c>
      <c r="AI3" t="s">
        <v>72</v>
      </c>
      <c r="AJ3" t="s">
        <v>10</v>
      </c>
      <c r="AK3" s="1" t="s">
        <v>155</v>
      </c>
      <c r="AL3">
        <v>18</v>
      </c>
      <c r="AN3">
        <v>2</v>
      </c>
      <c r="AO3">
        <v>17</v>
      </c>
      <c r="AP3">
        <v>3</v>
      </c>
      <c r="AQ3" t="s">
        <v>81</v>
      </c>
      <c r="AR3" t="s">
        <v>30</v>
      </c>
      <c r="AS3" t="s">
        <v>166</v>
      </c>
      <c r="AT3">
        <v>18</v>
      </c>
      <c r="AV3">
        <v>2</v>
      </c>
      <c r="AW3">
        <v>21</v>
      </c>
      <c r="AX3">
        <v>2</v>
      </c>
      <c r="AY3" t="s">
        <v>30</v>
      </c>
      <c r="AZ3" t="s">
        <v>178</v>
      </c>
      <c r="BA3">
        <v>18</v>
      </c>
    </row>
    <row r="4" spans="1:53" x14ac:dyDescent="0.2">
      <c r="A4">
        <v>3</v>
      </c>
      <c r="B4">
        <v>2</v>
      </c>
      <c r="C4">
        <v>2</v>
      </c>
      <c r="D4" t="s">
        <v>16</v>
      </c>
      <c r="E4" t="s">
        <v>21</v>
      </c>
      <c r="F4" s="1" t="s">
        <v>186</v>
      </c>
      <c r="G4">
        <v>16</v>
      </c>
      <c r="H4">
        <v>3</v>
      </c>
      <c r="I4">
        <v>6</v>
      </c>
      <c r="J4">
        <v>3</v>
      </c>
      <c r="K4" t="s">
        <v>45</v>
      </c>
      <c r="L4" t="s">
        <v>31</v>
      </c>
      <c r="M4" t="s">
        <v>129</v>
      </c>
      <c r="N4">
        <v>16</v>
      </c>
      <c r="P4">
        <v>3</v>
      </c>
      <c r="Q4">
        <v>8</v>
      </c>
      <c r="R4">
        <v>3</v>
      </c>
      <c r="S4" t="s">
        <v>51</v>
      </c>
      <c r="T4" t="s">
        <v>30</v>
      </c>
      <c r="U4" t="s">
        <v>136</v>
      </c>
      <c r="V4">
        <v>16</v>
      </c>
      <c r="X4">
        <v>3</v>
      </c>
      <c r="Y4">
        <v>12</v>
      </c>
      <c r="Z4">
        <v>2</v>
      </c>
      <c r="AA4" t="s">
        <v>64</v>
      </c>
      <c r="AB4" t="s">
        <v>21</v>
      </c>
      <c r="AC4" t="s">
        <v>151</v>
      </c>
      <c r="AD4">
        <v>16</v>
      </c>
      <c r="AF4">
        <v>3</v>
      </c>
      <c r="AG4">
        <v>13</v>
      </c>
      <c r="AH4">
        <v>3</v>
      </c>
      <c r="AI4" t="s">
        <v>69</v>
      </c>
      <c r="AJ4" t="s">
        <v>20</v>
      </c>
      <c r="AK4" s="1" t="s">
        <v>153</v>
      </c>
      <c r="AL4">
        <v>16</v>
      </c>
      <c r="AN4">
        <v>3</v>
      </c>
      <c r="AO4">
        <v>17</v>
      </c>
      <c r="AP4">
        <v>2</v>
      </c>
      <c r="AQ4" t="s">
        <v>114</v>
      </c>
      <c r="AR4" t="s">
        <v>21</v>
      </c>
      <c r="AS4" t="s">
        <v>168</v>
      </c>
      <c r="AT4">
        <v>16</v>
      </c>
      <c r="AV4">
        <v>3</v>
      </c>
      <c r="AW4">
        <v>20</v>
      </c>
      <c r="AX4">
        <v>1</v>
      </c>
      <c r="AY4" t="s">
        <v>20</v>
      </c>
      <c r="AZ4" t="s">
        <v>173</v>
      </c>
      <c r="BA4">
        <v>16</v>
      </c>
    </row>
    <row r="5" spans="1:53" x14ac:dyDescent="0.2">
      <c r="A5">
        <v>4</v>
      </c>
      <c r="B5">
        <v>1</v>
      </c>
      <c r="C5">
        <v>2</v>
      </c>
      <c r="D5" t="s">
        <v>5</v>
      </c>
      <c r="E5" t="s">
        <v>10</v>
      </c>
      <c r="F5" s="1" t="s">
        <v>182</v>
      </c>
      <c r="G5">
        <v>15</v>
      </c>
      <c r="H5">
        <v>3</v>
      </c>
      <c r="I5">
        <v>6</v>
      </c>
      <c r="J5">
        <v>4</v>
      </c>
      <c r="K5" t="s">
        <v>46</v>
      </c>
      <c r="L5" t="s">
        <v>22</v>
      </c>
      <c r="M5" t="s">
        <v>129</v>
      </c>
      <c r="N5">
        <v>15</v>
      </c>
      <c r="P5">
        <v>4</v>
      </c>
      <c r="Q5">
        <v>9</v>
      </c>
      <c r="R5">
        <v>2</v>
      </c>
      <c r="S5" t="s">
        <v>54</v>
      </c>
      <c r="T5" t="s">
        <v>23</v>
      </c>
      <c r="U5" t="s">
        <v>141</v>
      </c>
      <c r="V5">
        <v>15</v>
      </c>
      <c r="X5">
        <v>4</v>
      </c>
      <c r="Y5">
        <v>12</v>
      </c>
      <c r="Z5">
        <v>4</v>
      </c>
      <c r="AA5" t="s">
        <v>66</v>
      </c>
      <c r="AB5" t="s">
        <v>31</v>
      </c>
      <c r="AC5" t="s">
        <v>149</v>
      </c>
      <c r="AD5">
        <v>15</v>
      </c>
      <c r="AF5">
        <v>4</v>
      </c>
      <c r="AG5">
        <v>13</v>
      </c>
      <c r="AH5">
        <v>4</v>
      </c>
      <c r="AI5" t="s">
        <v>70</v>
      </c>
      <c r="AJ5" t="s">
        <v>11</v>
      </c>
      <c r="AK5" s="1" t="s">
        <v>154</v>
      </c>
      <c r="AL5">
        <v>15</v>
      </c>
      <c r="AN5">
        <v>4</v>
      </c>
      <c r="AO5">
        <v>17</v>
      </c>
      <c r="AP5">
        <v>4</v>
      </c>
      <c r="AQ5" t="s">
        <v>82</v>
      </c>
      <c r="AR5" t="s">
        <v>31</v>
      </c>
      <c r="AS5" t="s">
        <v>167</v>
      </c>
      <c r="AT5">
        <v>15</v>
      </c>
      <c r="AV5">
        <v>4</v>
      </c>
      <c r="AW5">
        <v>21</v>
      </c>
      <c r="AX5">
        <v>1</v>
      </c>
      <c r="AY5" t="s">
        <v>10</v>
      </c>
      <c r="AZ5" t="s">
        <v>179</v>
      </c>
      <c r="BA5">
        <v>15</v>
      </c>
    </row>
    <row r="6" spans="1:53" x14ac:dyDescent="0.2">
      <c r="A6">
        <v>5</v>
      </c>
      <c r="B6">
        <v>3</v>
      </c>
      <c r="C6">
        <v>1</v>
      </c>
      <c r="D6" t="s">
        <v>25</v>
      </c>
      <c r="E6" t="s">
        <v>29</v>
      </c>
      <c r="F6" s="1" t="s">
        <v>189</v>
      </c>
      <c r="G6">
        <v>14</v>
      </c>
      <c r="H6">
        <v>5</v>
      </c>
      <c r="I6">
        <v>5</v>
      </c>
      <c r="J6">
        <v>2</v>
      </c>
      <c r="K6" t="s">
        <v>39</v>
      </c>
      <c r="L6" t="s">
        <v>21</v>
      </c>
      <c r="M6" t="s">
        <v>123</v>
      </c>
      <c r="N6">
        <v>14</v>
      </c>
      <c r="P6">
        <v>5</v>
      </c>
      <c r="Q6">
        <v>9</v>
      </c>
      <c r="R6">
        <v>3</v>
      </c>
      <c r="S6" t="s">
        <v>55</v>
      </c>
      <c r="T6" t="s">
        <v>31</v>
      </c>
      <c r="U6" t="s">
        <v>140</v>
      </c>
      <c r="V6">
        <v>14</v>
      </c>
      <c r="X6">
        <v>5</v>
      </c>
      <c r="Y6">
        <v>11</v>
      </c>
      <c r="Z6">
        <v>4</v>
      </c>
      <c r="AA6" t="s">
        <v>62</v>
      </c>
      <c r="AB6" t="s">
        <v>10</v>
      </c>
      <c r="AC6" t="s">
        <v>145</v>
      </c>
      <c r="AD6">
        <v>14</v>
      </c>
      <c r="AF6">
        <v>5</v>
      </c>
      <c r="AG6">
        <v>15</v>
      </c>
      <c r="AH6">
        <v>4</v>
      </c>
      <c r="AI6" t="s">
        <v>75</v>
      </c>
      <c r="AJ6" t="s">
        <v>31</v>
      </c>
      <c r="AK6" s="1" t="s">
        <v>159</v>
      </c>
      <c r="AL6">
        <v>14</v>
      </c>
      <c r="AN6">
        <v>5</v>
      </c>
      <c r="AO6">
        <v>16</v>
      </c>
      <c r="AP6">
        <v>4</v>
      </c>
      <c r="AQ6" t="s">
        <v>79</v>
      </c>
      <c r="AR6" t="s">
        <v>20</v>
      </c>
      <c r="AS6" t="s">
        <v>161</v>
      </c>
      <c r="AT6">
        <v>14</v>
      </c>
      <c r="AV6">
        <v>5</v>
      </c>
      <c r="AW6">
        <v>21</v>
      </c>
      <c r="AX6">
        <v>3</v>
      </c>
      <c r="AY6" t="s">
        <v>31</v>
      </c>
      <c r="AZ6" t="s">
        <v>180</v>
      </c>
      <c r="BA6">
        <v>14</v>
      </c>
    </row>
    <row r="7" spans="1:53" x14ac:dyDescent="0.2">
      <c r="A7">
        <v>6</v>
      </c>
      <c r="B7">
        <v>3</v>
      </c>
      <c r="C7">
        <v>4</v>
      </c>
      <c r="D7" t="s">
        <v>28</v>
      </c>
      <c r="E7" t="s">
        <v>31</v>
      </c>
      <c r="F7" t="s">
        <v>192</v>
      </c>
      <c r="G7">
        <v>13</v>
      </c>
      <c r="H7">
        <v>6</v>
      </c>
      <c r="I7">
        <v>6</v>
      </c>
      <c r="J7">
        <v>1</v>
      </c>
      <c r="K7" t="s">
        <v>43</v>
      </c>
      <c r="L7" t="s">
        <v>20</v>
      </c>
      <c r="M7" t="s">
        <v>131</v>
      </c>
      <c r="N7">
        <v>13</v>
      </c>
      <c r="P7">
        <v>6</v>
      </c>
      <c r="Q7">
        <v>8</v>
      </c>
      <c r="R7">
        <v>2</v>
      </c>
      <c r="S7" t="s">
        <v>50</v>
      </c>
      <c r="T7" t="s">
        <v>10</v>
      </c>
      <c r="U7" t="s">
        <v>138</v>
      </c>
      <c r="V7">
        <v>13</v>
      </c>
      <c r="X7">
        <v>6</v>
      </c>
      <c r="Y7">
        <v>12</v>
      </c>
      <c r="Z7">
        <v>5</v>
      </c>
      <c r="AA7" t="s">
        <v>67</v>
      </c>
      <c r="AB7" t="s">
        <v>30</v>
      </c>
      <c r="AC7" t="s">
        <v>150</v>
      </c>
      <c r="AD7">
        <v>13</v>
      </c>
      <c r="AF7">
        <v>6</v>
      </c>
      <c r="AG7">
        <v>14</v>
      </c>
      <c r="AH7">
        <v>2</v>
      </c>
      <c r="AI7" t="s">
        <v>71</v>
      </c>
      <c r="AJ7" t="s">
        <v>29</v>
      </c>
      <c r="AK7" s="1" t="s">
        <v>157</v>
      </c>
      <c r="AL7">
        <v>13</v>
      </c>
      <c r="AN7">
        <v>6</v>
      </c>
      <c r="AO7">
        <v>16</v>
      </c>
      <c r="AP7">
        <v>2</v>
      </c>
      <c r="AQ7" t="s">
        <v>77</v>
      </c>
      <c r="AR7" t="s">
        <v>29</v>
      </c>
      <c r="AS7" t="s">
        <v>162</v>
      </c>
      <c r="AT7">
        <v>13</v>
      </c>
      <c r="AV7">
        <v>6</v>
      </c>
      <c r="AW7">
        <v>20</v>
      </c>
      <c r="AX7">
        <v>3</v>
      </c>
      <c r="AY7" t="s">
        <v>21</v>
      </c>
      <c r="AZ7" s="7" t="s">
        <v>174</v>
      </c>
      <c r="BA7">
        <v>13</v>
      </c>
    </row>
    <row r="8" spans="1:53" x14ac:dyDescent="0.2">
      <c r="A8">
        <v>7</v>
      </c>
      <c r="B8">
        <v>2</v>
      </c>
      <c r="C8">
        <v>4</v>
      </c>
      <c r="D8" t="s">
        <v>18</v>
      </c>
      <c r="E8" t="s">
        <v>23</v>
      </c>
      <c r="F8" s="1" t="s">
        <v>188</v>
      </c>
      <c r="G8">
        <v>12</v>
      </c>
      <c r="H8">
        <v>7</v>
      </c>
      <c r="I8">
        <v>5</v>
      </c>
      <c r="J8">
        <v>5</v>
      </c>
      <c r="K8" t="s">
        <v>42</v>
      </c>
      <c r="L8" t="s">
        <v>30</v>
      </c>
      <c r="M8" t="s">
        <v>125</v>
      </c>
      <c r="N8">
        <v>12</v>
      </c>
      <c r="P8">
        <v>7</v>
      </c>
      <c r="Q8">
        <v>9</v>
      </c>
      <c r="R8">
        <v>4</v>
      </c>
      <c r="S8" t="s">
        <v>115</v>
      </c>
      <c r="T8" t="s">
        <v>21</v>
      </c>
      <c r="U8" t="s">
        <v>139</v>
      </c>
      <c r="V8">
        <v>12</v>
      </c>
      <c r="X8">
        <v>7</v>
      </c>
      <c r="Y8">
        <v>10</v>
      </c>
      <c r="Z8">
        <v>3</v>
      </c>
      <c r="AA8" t="s">
        <v>58</v>
      </c>
      <c r="AB8" t="s">
        <v>11</v>
      </c>
      <c r="AC8" t="s">
        <v>142</v>
      </c>
      <c r="AD8">
        <v>12</v>
      </c>
      <c r="AF8">
        <v>7</v>
      </c>
      <c r="AG8">
        <v>14</v>
      </c>
      <c r="AH8">
        <v>4</v>
      </c>
      <c r="AI8" t="s">
        <v>113</v>
      </c>
      <c r="AJ8" t="s">
        <v>22</v>
      </c>
      <c r="AK8" s="1" t="s">
        <v>156</v>
      </c>
      <c r="AL8">
        <v>12</v>
      </c>
      <c r="AN8">
        <v>7</v>
      </c>
      <c r="AO8">
        <v>17</v>
      </c>
      <c r="AP8">
        <v>5</v>
      </c>
      <c r="AQ8" t="s">
        <v>83</v>
      </c>
      <c r="AR8" t="s">
        <v>23</v>
      </c>
      <c r="AS8" t="s">
        <v>169</v>
      </c>
      <c r="AT8">
        <v>12</v>
      </c>
      <c r="AV8">
        <v>7</v>
      </c>
      <c r="AW8">
        <v>20</v>
      </c>
      <c r="AX8">
        <v>2</v>
      </c>
      <c r="AY8" t="s">
        <v>29</v>
      </c>
      <c r="AZ8" t="s">
        <v>175</v>
      </c>
      <c r="BA8">
        <v>12</v>
      </c>
    </row>
    <row r="9" spans="1:53" x14ac:dyDescent="0.2">
      <c r="A9">
        <v>8</v>
      </c>
      <c r="B9">
        <v>1</v>
      </c>
      <c r="C9">
        <v>3</v>
      </c>
      <c r="D9" t="s">
        <v>6</v>
      </c>
      <c r="E9" t="s">
        <v>11</v>
      </c>
      <c r="F9" s="6" t="s">
        <v>183</v>
      </c>
      <c r="G9">
        <v>11</v>
      </c>
      <c r="H9">
        <v>8</v>
      </c>
      <c r="I9">
        <v>4</v>
      </c>
      <c r="J9">
        <v>2</v>
      </c>
      <c r="K9" t="s">
        <v>34</v>
      </c>
      <c r="L9" t="s">
        <v>10</v>
      </c>
      <c r="M9" t="s">
        <v>120</v>
      </c>
      <c r="N9">
        <v>11</v>
      </c>
      <c r="P9">
        <v>8</v>
      </c>
      <c r="Q9">
        <v>8</v>
      </c>
      <c r="R9">
        <v>4</v>
      </c>
      <c r="S9" t="s">
        <v>52</v>
      </c>
      <c r="T9" t="s">
        <v>29</v>
      </c>
      <c r="U9" t="s">
        <v>137</v>
      </c>
      <c r="V9">
        <v>11</v>
      </c>
      <c r="X9">
        <v>8</v>
      </c>
      <c r="Y9">
        <v>12</v>
      </c>
      <c r="Z9">
        <v>1</v>
      </c>
      <c r="AA9" t="s">
        <v>63</v>
      </c>
      <c r="AB9" t="s">
        <v>22</v>
      </c>
      <c r="AC9" t="s">
        <v>152</v>
      </c>
      <c r="AD9">
        <v>11</v>
      </c>
      <c r="AF9">
        <v>8</v>
      </c>
      <c r="AG9">
        <v>15</v>
      </c>
      <c r="AH9">
        <v>3</v>
      </c>
      <c r="AI9" t="s">
        <v>74</v>
      </c>
      <c r="AJ9" t="s">
        <v>21</v>
      </c>
      <c r="AK9" s="1" t="s">
        <v>160</v>
      </c>
      <c r="AL9">
        <v>11</v>
      </c>
      <c r="AN9">
        <v>8</v>
      </c>
      <c r="AO9">
        <v>16</v>
      </c>
      <c r="AP9">
        <v>3</v>
      </c>
      <c r="AQ9" t="s">
        <v>78</v>
      </c>
      <c r="AR9" t="s">
        <v>11</v>
      </c>
      <c r="AS9" t="s">
        <v>163</v>
      </c>
      <c r="AT9">
        <v>11</v>
      </c>
      <c r="AV9">
        <v>8</v>
      </c>
      <c r="AW9">
        <v>20</v>
      </c>
      <c r="AX9">
        <v>4</v>
      </c>
      <c r="AY9" t="s">
        <v>22</v>
      </c>
      <c r="AZ9" t="s">
        <v>176</v>
      </c>
      <c r="BA9">
        <v>11</v>
      </c>
    </row>
    <row r="10" spans="1:53" x14ac:dyDescent="0.2">
      <c r="A10">
        <v>9</v>
      </c>
      <c r="B10">
        <v>2</v>
      </c>
      <c r="C10">
        <v>1</v>
      </c>
      <c r="D10" t="s">
        <v>15</v>
      </c>
      <c r="E10" t="s">
        <v>20</v>
      </c>
      <c r="F10" s="1" t="s">
        <v>185</v>
      </c>
      <c r="G10">
        <v>10</v>
      </c>
      <c r="H10">
        <v>9</v>
      </c>
      <c r="I10">
        <v>4</v>
      </c>
      <c r="J10">
        <v>5</v>
      </c>
      <c r="K10" t="s">
        <v>37</v>
      </c>
      <c r="L10" t="s">
        <v>29</v>
      </c>
      <c r="M10" t="s">
        <v>118</v>
      </c>
      <c r="N10">
        <v>10</v>
      </c>
      <c r="P10">
        <v>9</v>
      </c>
      <c r="Q10">
        <v>7</v>
      </c>
      <c r="R10">
        <v>1</v>
      </c>
      <c r="S10" t="s">
        <v>112</v>
      </c>
      <c r="T10" t="s">
        <v>9</v>
      </c>
      <c r="U10" t="s">
        <v>133</v>
      </c>
      <c r="V10">
        <v>10</v>
      </c>
      <c r="X10">
        <v>9</v>
      </c>
      <c r="Y10">
        <v>11</v>
      </c>
      <c r="Z10">
        <v>3</v>
      </c>
      <c r="AA10" t="s">
        <v>61</v>
      </c>
      <c r="AB10" t="s">
        <v>29</v>
      </c>
      <c r="AC10" t="s">
        <v>147</v>
      </c>
      <c r="AD10">
        <v>10</v>
      </c>
      <c r="AK10" s="1"/>
      <c r="AL10">
        <v>10</v>
      </c>
      <c r="AN10">
        <v>9</v>
      </c>
      <c r="AO10">
        <v>16</v>
      </c>
      <c r="AP10">
        <v>1</v>
      </c>
      <c r="AQ10" t="s">
        <v>76</v>
      </c>
      <c r="AR10" t="s">
        <v>13</v>
      </c>
      <c r="AS10" t="s">
        <v>164</v>
      </c>
      <c r="AT10">
        <v>10</v>
      </c>
      <c r="AV10">
        <v>9</v>
      </c>
      <c r="AW10">
        <v>19</v>
      </c>
      <c r="AX10">
        <v>4</v>
      </c>
      <c r="AY10" t="s">
        <v>11</v>
      </c>
      <c r="AZ10" t="s">
        <v>170</v>
      </c>
      <c r="BA10">
        <v>10</v>
      </c>
    </row>
    <row r="11" spans="1:53" x14ac:dyDescent="0.2">
      <c r="A11">
        <v>10</v>
      </c>
      <c r="B11">
        <v>2</v>
      </c>
      <c r="C11">
        <v>3</v>
      </c>
      <c r="D11" t="s">
        <v>17</v>
      </c>
      <c r="E11" t="s">
        <v>22</v>
      </c>
      <c r="F11" s="1" t="s">
        <v>187</v>
      </c>
      <c r="G11">
        <v>9</v>
      </c>
      <c r="H11">
        <v>10</v>
      </c>
      <c r="I11">
        <v>5</v>
      </c>
      <c r="J11">
        <v>4</v>
      </c>
      <c r="K11" t="s">
        <v>41</v>
      </c>
      <c r="L11" t="s">
        <v>22</v>
      </c>
      <c r="M11" t="s">
        <v>124</v>
      </c>
      <c r="N11">
        <v>9</v>
      </c>
      <c r="P11">
        <v>10</v>
      </c>
      <c r="Q11">
        <v>7</v>
      </c>
      <c r="R11">
        <v>2</v>
      </c>
      <c r="S11" t="s">
        <v>47</v>
      </c>
      <c r="T11" t="s">
        <v>13</v>
      </c>
      <c r="U11" t="s">
        <v>134</v>
      </c>
      <c r="V11">
        <v>9</v>
      </c>
      <c r="X11">
        <v>10</v>
      </c>
      <c r="Y11">
        <v>10</v>
      </c>
      <c r="Z11">
        <v>2</v>
      </c>
      <c r="AA11" t="s">
        <v>57</v>
      </c>
      <c r="AB11" t="s">
        <v>13</v>
      </c>
      <c r="AC11" s="7" t="s">
        <v>143</v>
      </c>
      <c r="AD11">
        <v>9</v>
      </c>
      <c r="AG11">
        <v>13</v>
      </c>
      <c r="AL11">
        <v>9</v>
      </c>
      <c r="AT11">
        <v>9</v>
      </c>
      <c r="AV11">
        <v>10</v>
      </c>
      <c r="AW11">
        <v>19</v>
      </c>
      <c r="AX11">
        <v>3</v>
      </c>
      <c r="AY11" t="s">
        <v>13</v>
      </c>
      <c r="AZ11" t="s">
        <v>171</v>
      </c>
      <c r="BA11">
        <v>9</v>
      </c>
    </row>
    <row r="12" spans="1:53" x14ac:dyDescent="0.2">
      <c r="A12">
        <v>11</v>
      </c>
      <c r="B12">
        <v>1</v>
      </c>
      <c r="C12">
        <v>4</v>
      </c>
      <c r="D12" t="s">
        <v>7</v>
      </c>
      <c r="E12" t="s">
        <v>12</v>
      </c>
      <c r="F12" s="7" t="s">
        <v>184</v>
      </c>
      <c r="G12">
        <v>8</v>
      </c>
      <c r="H12">
        <v>11</v>
      </c>
      <c r="I12">
        <v>4</v>
      </c>
      <c r="J12">
        <v>4</v>
      </c>
      <c r="K12" t="s">
        <v>36</v>
      </c>
      <c r="L12" t="s">
        <v>9</v>
      </c>
      <c r="M12" t="s">
        <v>119</v>
      </c>
      <c r="N12">
        <v>8</v>
      </c>
      <c r="Q12">
        <v>7</v>
      </c>
      <c r="V12">
        <v>8</v>
      </c>
      <c r="X12">
        <v>11</v>
      </c>
      <c r="Y12">
        <v>10</v>
      </c>
      <c r="Z12">
        <v>4</v>
      </c>
      <c r="AA12" t="s">
        <v>59</v>
      </c>
      <c r="AB12" t="s">
        <v>12</v>
      </c>
      <c r="AC12" t="s">
        <v>144</v>
      </c>
      <c r="AD12">
        <v>8</v>
      </c>
      <c r="AG12">
        <v>13</v>
      </c>
      <c r="AL12">
        <v>8</v>
      </c>
      <c r="AO12">
        <v>18</v>
      </c>
      <c r="AT12">
        <v>8</v>
      </c>
      <c r="AV12">
        <v>11</v>
      </c>
      <c r="AW12">
        <v>19</v>
      </c>
      <c r="AX12">
        <v>2</v>
      </c>
      <c r="AY12" t="s">
        <v>9</v>
      </c>
      <c r="AZ12" t="s">
        <v>172</v>
      </c>
      <c r="BA12">
        <v>8</v>
      </c>
    </row>
    <row r="13" spans="1:53" x14ac:dyDescent="0.2">
      <c r="A13">
        <v>12</v>
      </c>
      <c r="B13">
        <v>1</v>
      </c>
      <c r="C13">
        <v>1</v>
      </c>
      <c r="D13" t="s">
        <v>4</v>
      </c>
      <c r="E13" t="s">
        <v>9</v>
      </c>
      <c r="F13" s="1" t="s">
        <v>181</v>
      </c>
      <c r="G13">
        <v>7</v>
      </c>
      <c r="H13">
        <v>12</v>
      </c>
      <c r="I13">
        <v>4</v>
      </c>
      <c r="J13">
        <v>1</v>
      </c>
      <c r="K13" t="s">
        <v>33</v>
      </c>
      <c r="L13" t="s">
        <v>9</v>
      </c>
      <c r="M13" t="s">
        <v>122</v>
      </c>
      <c r="N13">
        <v>7</v>
      </c>
      <c r="Q13">
        <v>7</v>
      </c>
      <c r="V13">
        <v>7</v>
      </c>
      <c r="Y13">
        <v>10</v>
      </c>
      <c r="AD13">
        <v>7</v>
      </c>
      <c r="AG13">
        <v>14</v>
      </c>
      <c r="AL13">
        <v>7</v>
      </c>
      <c r="AO13">
        <v>18</v>
      </c>
      <c r="AT13">
        <v>7</v>
      </c>
      <c r="AW13">
        <v>19</v>
      </c>
      <c r="AX13">
        <v>1</v>
      </c>
      <c r="AY13" t="s">
        <v>12</v>
      </c>
      <c r="BA13">
        <v>7</v>
      </c>
    </row>
    <row r="14" spans="1:53" x14ac:dyDescent="0.2">
      <c r="A14">
        <v>13</v>
      </c>
      <c r="B14">
        <v>2</v>
      </c>
      <c r="C14">
        <v>5</v>
      </c>
      <c r="D14" t="s">
        <v>19</v>
      </c>
      <c r="E14" t="s">
        <v>9</v>
      </c>
      <c r="F14" s="7" t="s">
        <v>116</v>
      </c>
      <c r="G14">
        <v>6</v>
      </c>
      <c r="H14">
        <v>13</v>
      </c>
      <c r="I14">
        <v>5</v>
      </c>
      <c r="J14">
        <v>1</v>
      </c>
      <c r="K14" t="s">
        <v>38</v>
      </c>
      <c r="L14" t="s">
        <v>9</v>
      </c>
      <c r="M14" t="s">
        <v>126</v>
      </c>
      <c r="N14">
        <v>6</v>
      </c>
      <c r="Q14">
        <v>8</v>
      </c>
      <c r="V14">
        <v>6</v>
      </c>
      <c r="Y14">
        <v>10</v>
      </c>
      <c r="AD14">
        <v>6</v>
      </c>
      <c r="AG14">
        <v>14</v>
      </c>
      <c r="AL14">
        <v>6</v>
      </c>
      <c r="AO14">
        <v>18</v>
      </c>
      <c r="AT14">
        <v>6</v>
      </c>
      <c r="AW14">
        <v>19</v>
      </c>
      <c r="BA14">
        <v>6</v>
      </c>
    </row>
    <row r="15" spans="1:53" x14ac:dyDescent="0.2">
      <c r="A15">
        <v>14</v>
      </c>
      <c r="B15">
        <v>1</v>
      </c>
      <c r="C15">
        <v>5</v>
      </c>
      <c r="D15" t="s">
        <v>8</v>
      </c>
      <c r="E15" t="s">
        <v>13</v>
      </c>
      <c r="F15" s="7" t="s">
        <v>117</v>
      </c>
      <c r="G15">
        <v>5</v>
      </c>
      <c r="H15">
        <v>14</v>
      </c>
      <c r="I15">
        <v>4</v>
      </c>
      <c r="J15">
        <v>3</v>
      </c>
      <c r="K15" t="s">
        <v>35</v>
      </c>
      <c r="L15" t="s">
        <v>13</v>
      </c>
      <c r="M15" t="s">
        <v>121</v>
      </c>
      <c r="N15">
        <v>5</v>
      </c>
      <c r="V15">
        <v>5</v>
      </c>
      <c r="Y15">
        <v>11</v>
      </c>
      <c r="AD15">
        <v>5</v>
      </c>
      <c r="AG15">
        <v>15</v>
      </c>
      <c r="AL15">
        <v>5</v>
      </c>
      <c r="AO15">
        <v>18</v>
      </c>
      <c r="AT15">
        <v>5</v>
      </c>
      <c r="AW15">
        <v>20</v>
      </c>
      <c r="BA15">
        <v>5</v>
      </c>
    </row>
    <row r="16" spans="1:53" x14ac:dyDescent="0.2">
      <c r="B16">
        <v>3</v>
      </c>
      <c r="G16">
        <v>4</v>
      </c>
      <c r="H16">
        <v>15</v>
      </c>
      <c r="I16">
        <v>5</v>
      </c>
      <c r="J16">
        <v>3</v>
      </c>
      <c r="K16" t="s">
        <v>40</v>
      </c>
      <c r="L16" t="s">
        <v>11</v>
      </c>
      <c r="M16" t="s">
        <v>127</v>
      </c>
      <c r="N16">
        <v>4</v>
      </c>
      <c r="Q16">
        <v>9</v>
      </c>
      <c r="V16">
        <v>4</v>
      </c>
      <c r="Y16">
        <v>11</v>
      </c>
      <c r="AD16">
        <v>4</v>
      </c>
      <c r="AG16">
        <v>15</v>
      </c>
      <c r="AL16">
        <v>4</v>
      </c>
      <c r="AO16">
        <v>18</v>
      </c>
      <c r="AT16">
        <v>4</v>
      </c>
      <c r="AW16">
        <v>21</v>
      </c>
      <c r="BA16">
        <v>4</v>
      </c>
    </row>
    <row r="17" spans="4:53" x14ac:dyDescent="0.2">
      <c r="G17">
        <v>3</v>
      </c>
      <c r="N17">
        <v>3</v>
      </c>
      <c r="V17">
        <v>3</v>
      </c>
      <c r="AD17">
        <v>3</v>
      </c>
      <c r="AL17">
        <v>3</v>
      </c>
      <c r="AT17">
        <v>3</v>
      </c>
      <c r="BA17">
        <v>3</v>
      </c>
    </row>
    <row r="18" spans="4:53" x14ac:dyDescent="0.2">
      <c r="G18">
        <v>2</v>
      </c>
      <c r="N18">
        <v>2</v>
      </c>
      <c r="V18">
        <v>2</v>
      </c>
      <c r="AD18">
        <v>2</v>
      </c>
      <c r="AL18">
        <v>2</v>
      </c>
      <c r="AT18">
        <v>2</v>
      </c>
      <c r="BA18">
        <v>2</v>
      </c>
    </row>
    <row r="19" spans="4:53" x14ac:dyDescent="0.2">
      <c r="G19">
        <v>1</v>
      </c>
      <c r="N19">
        <v>1</v>
      </c>
      <c r="V19">
        <v>1</v>
      </c>
      <c r="AD19">
        <v>1</v>
      </c>
      <c r="AL19">
        <v>1</v>
      </c>
      <c r="AT19">
        <v>1</v>
      </c>
      <c r="BA19">
        <v>1</v>
      </c>
    </row>
    <row r="22" spans="4:53" ht="18" x14ac:dyDescent="0.2">
      <c r="D22" s="4"/>
      <c r="E22" s="4" t="s">
        <v>98</v>
      </c>
      <c r="G22">
        <f>SUMIF(E1:E19,"сош 8",G1:G19)</f>
        <v>11</v>
      </c>
      <c r="L22" s="4" t="s">
        <v>98</v>
      </c>
      <c r="N22">
        <f>SUMIF(L1:L19,"сош 8",N1:N19)</f>
        <v>4</v>
      </c>
      <c r="T22" s="4" t="s">
        <v>98</v>
      </c>
      <c r="V22">
        <f>SUMIF(T1:T19,"сош 8",V1:V19)</f>
        <v>18</v>
      </c>
      <c r="AB22" s="4" t="s">
        <v>98</v>
      </c>
      <c r="AD22">
        <f>SUMIF(AB1:AB19,"сош 8",AD1:AD19)</f>
        <v>12</v>
      </c>
      <c r="AJ22" s="4" t="s">
        <v>98</v>
      </c>
      <c r="AL22">
        <f>SUMIF(AJ1:AJ19,"сош 8",AL1:AL19)</f>
        <v>15</v>
      </c>
      <c r="AR22" s="4" t="s">
        <v>98</v>
      </c>
      <c r="AT22">
        <f>SUMIF(AR1:AR19,"сош 8",AT1:AT19)</f>
        <v>11</v>
      </c>
      <c r="AY22" s="4" t="s">
        <v>98</v>
      </c>
      <c r="BA22">
        <f>SUMIF(AY1:AY19,"сош 8",BA1:BA19)</f>
        <v>10</v>
      </c>
    </row>
    <row r="23" spans="4:53" ht="18" x14ac:dyDescent="0.2">
      <c r="D23" s="4"/>
      <c r="E23" s="4" t="s">
        <v>99</v>
      </c>
      <c r="G23">
        <f>SUMIF(E1:E19,"сош 10",G1:G19)</f>
        <v>13</v>
      </c>
      <c r="L23" s="4" t="s">
        <v>99</v>
      </c>
      <c r="N23">
        <f>SUMIF(L1:L19,"сош 10",N1:N19)</f>
        <v>21</v>
      </c>
      <c r="T23" s="4" t="s">
        <v>99</v>
      </c>
      <c r="V23">
        <f>SUMIF(T1:T19,"сош 10",V1:V19)</f>
        <v>10</v>
      </c>
      <c r="AB23" s="4" t="s">
        <v>99</v>
      </c>
      <c r="AD23">
        <f>SUMIF(AB1:AB19,"сош 10",AD1:AD19)</f>
        <v>0</v>
      </c>
      <c r="AJ23" s="4" t="s">
        <v>99</v>
      </c>
      <c r="AL23">
        <f>SUMIF(AJ1:AJ19,"сош 10",AL1:AL19)</f>
        <v>0</v>
      </c>
      <c r="AR23" s="4" t="s">
        <v>99</v>
      </c>
      <c r="AT23">
        <f>SUMIF(AR1:AR19,"сош 10",AT1:AT19)</f>
        <v>0</v>
      </c>
      <c r="AY23" s="4" t="s">
        <v>99</v>
      </c>
      <c r="BA23">
        <f>SUMIF(AY1:AY19,"сош 10",BA1:BA19)</f>
        <v>8</v>
      </c>
    </row>
    <row r="24" spans="4:53" ht="31.5" x14ac:dyDescent="0.2">
      <c r="D24" s="3"/>
      <c r="E24" s="3" t="s">
        <v>100</v>
      </c>
      <c r="G24">
        <f>SUMIF(E1:E19,"сош 11",G1:G19)</f>
        <v>8</v>
      </c>
      <c r="L24" s="3" t="s">
        <v>100</v>
      </c>
      <c r="N24">
        <f>SUMIF(L1:L19,"сош 11",N1:N19)</f>
        <v>20</v>
      </c>
      <c r="T24" s="3" t="s">
        <v>100</v>
      </c>
      <c r="V24">
        <f>SUMIF(T1:T19,"сош 11",V1:V19)</f>
        <v>0</v>
      </c>
      <c r="AB24" s="3" t="s">
        <v>100</v>
      </c>
      <c r="AD24">
        <f>SUMIF(AB1:AB19,"сош 11",AD1:AD19)</f>
        <v>8</v>
      </c>
      <c r="AJ24" s="3" t="s">
        <v>100</v>
      </c>
      <c r="AL24">
        <f>SUMIF(AJ1:AJ19,"сош 11",AL1:AL19)</f>
        <v>0</v>
      </c>
      <c r="AR24" s="3" t="s">
        <v>100</v>
      </c>
      <c r="AT24">
        <f>SUMIF(AR1:AR19,"сош 11",AT1:AT19)</f>
        <v>0</v>
      </c>
      <c r="AY24" s="3" t="s">
        <v>100</v>
      </c>
      <c r="BA24">
        <f>SUMIF(AY1:AY19,"сош 11",BA1:BA19)</f>
        <v>7</v>
      </c>
    </row>
    <row r="25" spans="4:53" ht="31.5" x14ac:dyDescent="0.2">
      <c r="D25" s="3"/>
      <c r="E25" s="3" t="s">
        <v>101</v>
      </c>
      <c r="G25">
        <f>SUMIF(E1:E19,"сош 66",G1:G19)</f>
        <v>5</v>
      </c>
      <c r="L25" s="3" t="s">
        <v>101</v>
      </c>
      <c r="N25">
        <f>SUMIF(L1:L19,"сош 66",N1:N19)</f>
        <v>5</v>
      </c>
      <c r="T25" s="3" t="s">
        <v>101</v>
      </c>
      <c r="V25">
        <f>SUMIF(T1:T19,"сош 66",V1:V19)</f>
        <v>9</v>
      </c>
      <c r="AB25" s="3" t="s">
        <v>101</v>
      </c>
      <c r="AD25">
        <f>SUMIF(AB1:AB19,"сош 66",AD1:AD19)</f>
        <v>9</v>
      </c>
      <c r="AJ25" s="3" t="s">
        <v>101</v>
      </c>
      <c r="AL25">
        <f>SUMIF(AJ1:AJ19,"сош 66",AL1:AL19)</f>
        <v>0</v>
      </c>
      <c r="AR25" s="3" t="s">
        <v>101</v>
      </c>
      <c r="AT25">
        <f>SUMIF(AR1:AR19,"сош 66",AT1:AT19)</f>
        <v>10</v>
      </c>
      <c r="AY25" s="3" t="s">
        <v>101</v>
      </c>
      <c r="BA25">
        <f>SUMIF(AY1:AY19,"сош 66",BA1:BA19)</f>
        <v>9</v>
      </c>
    </row>
    <row r="26" spans="4:53" ht="47.25" x14ac:dyDescent="0.2">
      <c r="D26" s="3"/>
      <c r="E26" s="3" t="s">
        <v>102</v>
      </c>
      <c r="G26">
        <f>SUMIF(E1:E19,"гимназия 4",G1:G19)</f>
        <v>15</v>
      </c>
      <c r="L26" s="3" t="s">
        <v>102</v>
      </c>
      <c r="N26">
        <f>SUMIF(L1:L19,"гимназия 4",N1:N19)</f>
        <v>11</v>
      </c>
      <c r="T26" s="3" t="s">
        <v>102</v>
      </c>
      <c r="V26">
        <f>SUMIF(T1:T19,"гимназия 4",V1:V19)</f>
        <v>13</v>
      </c>
      <c r="AB26" s="3" t="s">
        <v>102</v>
      </c>
      <c r="AD26">
        <f>SUMIF(AB1:AB19,"гимназия 4",AD1:AD19)</f>
        <v>14</v>
      </c>
      <c r="AJ26" s="3" t="s">
        <v>102</v>
      </c>
      <c r="AL26">
        <f>SUMIF(AJ1:AJ19,"гимназия 4",AL1:AL19)</f>
        <v>18</v>
      </c>
      <c r="AR26" s="3" t="s">
        <v>102</v>
      </c>
      <c r="AT26">
        <f>SUMIF(AR1:AR19,"гимназия 4",AT1:AT19)</f>
        <v>20</v>
      </c>
      <c r="AY26" s="3" t="s">
        <v>102</v>
      </c>
      <c r="BA26">
        <f>SUMIF(AY1:AY19,"гимназия 4",BA1:BA19)</f>
        <v>15</v>
      </c>
    </row>
    <row r="27" spans="4:53" ht="47.25" x14ac:dyDescent="0.2">
      <c r="D27" s="3"/>
      <c r="E27" s="3" t="s">
        <v>103</v>
      </c>
      <c r="G27">
        <f>SUMIF(E1:E19,"гимназия 7",G1:G19)</f>
        <v>32</v>
      </c>
      <c r="L27" s="3" t="s">
        <v>103</v>
      </c>
      <c r="N27">
        <f>SUMIF(L1:L19,"гимназия 7",N1:N19)</f>
        <v>18</v>
      </c>
      <c r="T27" s="3" t="s">
        <v>103</v>
      </c>
      <c r="V27">
        <f>SUMIF(T1:T19,"гимназия 7",V1:V19)</f>
        <v>15</v>
      </c>
      <c r="AB27" s="3" t="s">
        <v>103</v>
      </c>
      <c r="AD27">
        <f>SUMIF(AB1:AB19,"гимназия 7",AD1:AD19)</f>
        <v>20</v>
      </c>
      <c r="AJ27" s="3" t="s">
        <v>103</v>
      </c>
      <c r="AL27">
        <f>SUMIF(AJ1:AJ19,"гимназия 7",AL1:AL19)</f>
        <v>0</v>
      </c>
      <c r="AR27" s="3" t="s">
        <v>103</v>
      </c>
      <c r="AT27">
        <f>SUMIF(AR1:AR19,"гимназия 7",AT1:AT19)</f>
        <v>12</v>
      </c>
      <c r="AY27" s="3" t="s">
        <v>103</v>
      </c>
      <c r="BA27">
        <f>SUMIF(AY1:AY19,"гимназия 7",BA1:BA19)</f>
        <v>20</v>
      </c>
    </row>
    <row r="28" spans="4:53" ht="47.25" x14ac:dyDescent="0.2">
      <c r="D28" s="3"/>
      <c r="E28" s="3" t="s">
        <v>110</v>
      </c>
      <c r="G28">
        <f>SUMIF(E1:E19,"гимназия 2",G1:G19)</f>
        <v>10</v>
      </c>
      <c r="L28" s="3" t="s">
        <v>110</v>
      </c>
      <c r="N28">
        <f>SUMIF(L1:L19,"гимназия 2",N1:N19)</f>
        <v>13</v>
      </c>
      <c r="T28" s="3" t="s">
        <v>110</v>
      </c>
      <c r="V28">
        <f>SUMIF(T1:T19,"гимназия 2",V1:V19)</f>
        <v>20</v>
      </c>
      <c r="AB28" s="3" t="s">
        <v>110</v>
      </c>
      <c r="AD28">
        <f>SUMIF(AB1:AB19,"гимназия 2",AD1:AD19)</f>
        <v>18</v>
      </c>
      <c r="AJ28" s="3" t="s">
        <v>110</v>
      </c>
      <c r="AL28">
        <f>SUMIF(AJ1:AJ19,"гимназия 2",AL1:AL19)</f>
        <v>16</v>
      </c>
      <c r="AR28" s="3" t="s">
        <v>110</v>
      </c>
      <c r="AT28">
        <f>SUMIF(AR1:AR19,"гимназия 2",AT1:AT19)</f>
        <v>14</v>
      </c>
      <c r="AY28" s="3" t="s">
        <v>110</v>
      </c>
      <c r="BA28">
        <f>SUMIF(AY1:AY19,"гимназия 2",BA1:BA19)</f>
        <v>16</v>
      </c>
    </row>
    <row r="29" spans="4:53" ht="31.5" x14ac:dyDescent="0.2">
      <c r="D29" s="3"/>
      <c r="E29" s="3" t="s">
        <v>105</v>
      </c>
      <c r="G29">
        <f>SUMIF(E1:E19,"рпкг",G1:G19)</f>
        <v>9</v>
      </c>
      <c r="L29" s="3" t="s">
        <v>105</v>
      </c>
      <c r="N29">
        <f>SUMIF(L1:L19,"рпкг",N1:N19)</f>
        <v>24</v>
      </c>
      <c r="T29" s="3" t="s">
        <v>105</v>
      </c>
      <c r="V29">
        <f>SUMIF(T1:T19,"рпкг",V1:V19)</f>
        <v>0</v>
      </c>
      <c r="AB29" s="3" t="s">
        <v>105</v>
      </c>
      <c r="AD29">
        <f>SUMIF(AB1:AB19,"рпкг",AD1:AD19)</f>
        <v>11</v>
      </c>
      <c r="AJ29" s="3" t="s">
        <v>105</v>
      </c>
      <c r="AL29">
        <f>SUMIF(AJ1:AJ19,"рпкг",AL1:AL19)</f>
        <v>12</v>
      </c>
      <c r="AR29" s="3" t="s">
        <v>105</v>
      </c>
      <c r="AT29">
        <f>SUMIF(AR1:AR19,"рпкг",AT1:AT19)</f>
        <v>0</v>
      </c>
      <c r="AY29" s="3" t="s">
        <v>105</v>
      </c>
      <c r="BA29">
        <f>SUMIF(AY1:AY19,"рпкг",BA1:BA19)</f>
        <v>11</v>
      </c>
    </row>
    <row r="30" spans="4:53" ht="47.25" x14ac:dyDescent="0.2">
      <c r="D30" s="3"/>
      <c r="E30" s="3" t="s">
        <v>109</v>
      </c>
      <c r="G30">
        <f>SUMIF(E1:E19,"лицей 107",G1:G19)</f>
        <v>16</v>
      </c>
      <c r="L30" s="3" t="s">
        <v>109</v>
      </c>
      <c r="N30">
        <f>SUMIF(L1:L19,"лицей 107",N1:N19)</f>
        <v>14</v>
      </c>
      <c r="T30" s="3" t="s">
        <v>109</v>
      </c>
      <c r="V30">
        <f>SUMIF(T1:T19,"лицей 107",V1:V19)</f>
        <v>12</v>
      </c>
      <c r="AB30" s="3" t="s">
        <v>109</v>
      </c>
      <c r="AD30">
        <f>SUMIF(AB1:AB19,"лицей 107",AD1:AD19)</f>
        <v>16</v>
      </c>
      <c r="AJ30" s="3" t="s">
        <v>109</v>
      </c>
      <c r="AL30">
        <f>SUMIF(AJ1:AJ19,"лицей 107",AL1:AL19)</f>
        <v>11</v>
      </c>
      <c r="AR30" s="3" t="s">
        <v>109</v>
      </c>
      <c r="AT30">
        <f>SUMIF(AR1:AR19,"лицей 107",AT1:AT19)</f>
        <v>16</v>
      </c>
      <c r="AY30" s="3" t="s">
        <v>109</v>
      </c>
      <c r="BA30">
        <f>SUMIF(AY1:AY19,"лицей 107",BA1:BA19)</f>
        <v>13</v>
      </c>
    </row>
    <row r="31" spans="4:53" ht="18" x14ac:dyDescent="0.2">
      <c r="D31" s="3"/>
      <c r="E31" s="3" t="s">
        <v>106</v>
      </c>
      <c r="G31">
        <f>SUMIF(E1:E19,"гэл",G1:G19)</f>
        <v>14</v>
      </c>
      <c r="L31" s="3" t="s">
        <v>106</v>
      </c>
      <c r="N31">
        <f>SUMIF(L1:L19,"гэл",N1:N19)</f>
        <v>10</v>
      </c>
      <c r="T31" s="3" t="s">
        <v>106</v>
      </c>
      <c r="V31">
        <f>SUMIF(T1:T19,"гэл",V1:V19)</f>
        <v>11</v>
      </c>
      <c r="AB31" s="3" t="s">
        <v>106</v>
      </c>
      <c r="AD31">
        <f>SUMIF(AB1:AB19,"гэл",AD1:AD19)</f>
        <v>10</v>
      </c>
      <c r="AJ31" s="3" t="s">
        <v>106</v>
      </c>
      <c r="AL31">
        <f>SUMIF(AJ1:AJ19,"гэл",AL1:AL19)</f>
        <v>13</v>
      </c>
      <c r="AR31" s="3" t="s">
        <v>106</v>
      </c>
      <c r="AT31">
        <f>SUMIF(AR1:AR19,"гэл",AT1:AT19)</f>
        <v>13</v>
      </c>
      <c r="AY31" s="3" t="s">
        <v>106</v>
      </c>
      <c r="BA31">
        <f>SUMIF(AY1:AY19,"гэл",BA1:BA19)</f>
        <v>12</v>
      </c>
    </row>
    <row r="32" spans="4:53" ht="31.5" x14ac:dyDescent="0.2">
      <c r="D32" s="3"/>
      <c r="E32" s="3" t="s">
        <v>107</v>
      </c>
      <c r="G32">
        <f>SUMIF(E1:E19,"лпн",G1:G19)</f>
        <v>13</v>
      </c>
      <c r="L32" s="3" t="s">
        <v>107</v>
      </c>
      <c r="N32">
        <f>SUMIF(L1:L19,"лпн",N1:N19)</f>
        <v>16</v>
      </c>
      <c r="T32" s="3" t="s">
        <v>107</v>
      </c>
      <c r="V32">
        <f>SUMIF(T1:T19,"лпн",V1:V19)</f>
        <v>14</v>
      </c>
      <c r="AB32" s="3" t="s">
        <v>107</v>
      </c>
      <c r="AD32">
        <f>SUMIF(AB1:AB19,"лпн",AD1:AD19)</f>
        <v>15</v>
      </c>
      <c r="AJ32" s="3" t="s">
        <v>107</v>
      </c>
      <c r="AL32">
        <f>SUMIF(AJ1:AJ19,"лпн",AL1:AL19)</f>
        <v>14</v>
      </c>
      <c r="AR32" s="3" t="s">
        <v>107</v>
      </c>
      <c r="AT32">
        <f>SUMIF(AR1:AR19,"лпн",AT1:AT19)</f>
        <v>15</v>
      </c>
      <c r="AY32" s="3" t="s">
        <v>107</v>
      </c>
      <c r="BA32">
        <f>SUMIF(AY1:AY19,"лпн",BA1:BA19)</f>
        <v>14</v>
      </c>
    </row>
    <row r="33" spans="4:53" ht="47.25" x14ac:dyDescent="0.2">
      <c r="D33" s="3"/>
      <c r="E33" s="3" t="s">
        <v>108</v>
      </c>
      <c r="G33">
        <f>SUMIF(E1:E19,"лицей 4",G1:G19)</f>
        <v>18</v>
      </c>
      <c r="L33" s="3" t="s">
        <v>108</v>
      </c>
      <c r="N33">
        <f>SUMIF(L1:L19,"лицей 4",N1:N19)</f>
        <v>12</v>
      </c>
      <c r="T33" s="3" t="s">
        <v>108</v>
      </c>
      <c r="V33">
        <f>SUMIF(T1:T19,"лицей 4",V1:V19)</f>
        <v>16</v>
      </c>
      <c r="AB33" s="3" t="s">
        <v>108</v>
      </c>
      <c r="AD33">
        <f>SUMIF(AB1:AB19,"лицей 4",AD1:AD19)</f>
        <v>13</v>
      </c>
      <c r="AJ33" s="3" t="s">
        <v>108</v>
      </c>
      <c r="AL33">
        <f>SUMIF(AJ1:AJ19,"лицей 4",AL1:AL19)</f>
        <v>20</v>
      </c>
      <c r="AR33" s="3" t="s">
        <v>108</v>
      </c>
      <c r="AT33">
        <f>SUMIF(AR1:AR19,"лицей 4",AT1:AT19)</f>
        <v>18</v>
      </c>
      <c r="AY33" s="3" t="s">
        <v>108</v>
      </c>
      <c r="BA33">
        <f>SUMIF(AY1:AY19,"лицей 4",BA1:BA19)</f>
        <v>18</v>
      </c>
    </row>
    <row r="34" spans="4:53" ht="18" x14ac:dyDescent="0.2">
      <c r="D34" s="3"/>
      <c r="E34" s="3" t="s">
        <v>104</v>
      </c>
      <c r="G34">
        <f>SUMIF(E1:E19,"нтг",G1:G19)</f>
        <v>0</v>
      </c>
      <c r="L34" s="3" t="s">
        <v>104</v>
      </c>
      <c r="N34">
        <f>SUMIF(L1:L19,"нтг",N1:N19)</f>
        <v>0</v>
      </c>
      <c r="T34" s="3" t="s">
        <v>104</v>
      </c>
      <c r="V34">
        <f>SUMIF(T1:T19,"нтг",V1:V19)</f>
        <v>0</v>
      </c>
      <c r="AB34" s="3" t="s">
        <v>104</v>
      </c>
      <c r="AD34">
        <f>SUMIF(AB1:AB19,"нтг",AD1:AD19)</f>
        <v>0</v>
      </c>
      <c r="AJ34" s="3" t="s">
        <v>104</v>
      </c>
      <c r="AL34">
        <f>SUMIF(AJ1:AJ19,"нтг",AL1:AL19)</f>
        <v>0</v>
      </c>
      <c r="AR34" s="3" t="s">
        <v>104</v>
      </c>
      <c r="AT34">
        <f>SUMIF(AR1:AR19,"нтг",AT1:AT19)</f>
        <v>0</v>
      </c>
      <c r="AY34" s="3" t="s">
        <v>104</v>
      </c>
      <c r="BA34">
        <f>SUMIF(AY1:AY19,"нтг",BA1:BA19)</f>
        <v>0</v>
      </c>
    </row>
    <row r="35" spans="4:53" ht="31.5" x14ac:dyDescent="0.2">
      <c r="D35" s="3"/>
      <c r="E35" s="3" t="s">
        <v>111</v>
      </c>
      <c r="G35">
        <f>SUMIF(E1:E19,"сош 9",G1:G19)</f>
        <v>0</v>
      </c>
      <c r="L35" s="3" t="s">
        <v>111</v>
      </c>
      <c r="N35">
        <f>SUMIF(L1:L19,"сош 9",N1:N19)</f>
        <v>0</v>
      </c>
      <c r="T35" s="3" t="s">
        <v>111</v>
      </c>
      <c r="V35">
        <f>SUMIF(T1:T19,"сош 9",V1:V19)</f>
        <v>0</v>
      </c>
      <c r="AB35" s="3" t="s">
        <v>111</v>
      </c>
      <c r="AD35">
        <f>SUMIF(AB1:AB19,"сош 9",AD1:AD19)</f>
        <v>0</v>
      </c>
      <c r="AJ35" s="3" t="s">
        <v>111</v>
      </c>
      <c r="AL35">
        <f>SUMIF(AJ1:AJ19,"сош 9",AL1:AL19)</f>
        <v>0</v>
      </c>
      <c r="AR35" s="3" t="s">
        <v>111</v>
      </c>
      <c r="AT35">
        <f>SUMIF(AR1:AR19,"сош 9",AT1:AT19)</f>
        <v>0</v>
      </c>
      <c r="AY35" s="3" t="s">
        <v>111</v>
      </c>
      <c r="BA35">
        <f>SUMIF(AY1:AY19,"сош 9",BA1:BA19)</f>
        <v>0</v>
      </c>
    </row>
    <row r="36" spans="4:53" ht="18" x14ac:dyDescent="0.2">
      <c r="D36" s="4"/>
    </row>
    <row r="37" spans="4:53" ht="18" x14ac:dyDescent="0.2">
      <c r="D37" s="4"/>
    </row>
    <row r="38" spans="4:53" ht="18" x14ac:dyDescent="0.2">
      <c r="D38" s="3"/>
    </row>
    <row r="39" spans="4:53" ht="18" x14ac:dyDescent="0.2">
      <c r="D39" s="3"/>
    </row>
    <row r="40" spans="4:53" ht="18" x14ac:dyDescent="0.2">
      <c r="D40" s="3"/>
    </row>
    <row r="41" spans="4:53" ht="18" x14ac:dyDescent="0.2">
      <c r="D41" s="3"/>
    </row>
    <row r="42" spans="4:53" ht="18" x14ac:dyDescent="0.2">
      <c r="D42" s="3"/>
    </row>
    <row r="43" spans="4:53" ht="18" x14ac:dyDescent="0.2">
      <c r="D43" s="3"/>
    </row>
    <row r="44" spans="4:53" ht="18" x14ac:dyDescent="0.2">
      <c r="D44" s="3"/>
    </row>
    <row r="45" spans="4:53" ht="18" x14ac:dyDescent="0.2">
      <c r="D45" s="3"/>
    </row>
    <row r="46" spans="4:53" ht="18" x14ac:dyDescent="0.2">
      <c r="D46" s="3"/>
    </row>
    <row r="47" spans="4:53" ht="18" x14ac:dyDescent="0.2">
      <c r="D47" s="3"/>
    </row>
    <row r="48" spans="4:53" ht="18" x14ac:dyDescent="0.2">
      <c r="D48" s="3"/>
    </row>
    <row r="49" spans="4:4" ht="18" x14ac:dyDescent="0.2">
      <c r="D49" s="3"/>
    </row>
  </sheetData>
  <sortState xmlns:xlrd2="http://schemas.microsoft.com/office/spreadsheetml/2017/richdata2" ref="H2:M16">
    <sortCondition ref="H2:H16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"/>
  <sheetViews>
    <sheetView tabSelected="1" topLeftCell="Q2" workbookViewId="0">
      <selection activeCell="R18" sqref="R18"/>
    </sheetView>
  </sheetViews>
  <sheetFormatPr defaultRowHeight="15" x14ac:dyDescent="0.2"/>
  <cols>
    <col min="1" max="1" width="11.1640625" customWidth="1"/>
    <col min="2" max="2" width="12.375" customWidth="1"/>
    <col min="3" max="3" width="33.8984375" customWidth="1"/>
    <col min="4" max="4" width="19.1015625" customWidth="1"/>
    <col min="5" max="5" width="19.234375" customWidth="1"/>
    <col min="6" max="17" width="19.37109375" customWidth="1"/>
    <col min="18" max="18" width="27.0390625" customWidth="1"/>
  </cols>
  <sheetData>
    <row r="1" spans="1:17" x14ac:dyDescent="0.2">
      <c r="A1" s="10" t="s">
        <v>87</v>
      </c>
      <c r="B1" s="10" t="s">
        <v>24</v>
      </c>
      <c r="C1" s="10" t="s">
        <v>88</v>
      </c>
      <c r="D1" s="10" t="s">
        <v>89</v>
      </c>
      <c r="E1" s="10"/>
      <c r="F1" s="10" t="s">
        <v>92</v>
      </c>
      <c r="G1" s="10"/>
      <c r="H1" s="10" t="s">
        <v>93</v>
      </c>
      <c r="I1" s="10"/>
      <c r="J1" s="10" t="s">
        <v>94</v>
      </c>
      <c r="K1" s="10"/>
      <c r="L1" s="10" t="s">
        <v>95</v>
      </c>
      <c r="M1" s="10"/>
      <c r="N1" s="10" t="s">
        <v>96</v>
      </c>
      <c r="O1" s="10"/>
      <c r="P1" s="10" t="s">
        <v>97</v>
      </c>
      <c r="Q1" s="10"/>
    </row>
    <row r="2" spans="1:17" x14ac:dyDescent="0.2">
      <c r="A2" s="10"/>
      <c r="B2" s="10"/>
      <c r="C2" s="10"/>
      <c r="D2" s="2" t="s">
        <v>90</v>
      </c>
      <c r="E2" s="2" t="s">
        <v>91</v>
      </c>
      <c r="F2" s="2" t="s">
        <v>90</v>
      </c>
      <c r="G2" s="2" t="s">
        <v>91</v>
      </c>
      <c r="H2" s="2" t="s">
        <v>90</v>
      </c>
      <c r="I2" s="2" t="s">
        <v>91</v>
      </c>
      <c r="J2" s="2" t="s">
        <v>90</v>
      </c>
      <c r="K2" s="2" t="s">
        <v>91</v>
      </c>
      <c r="L2" s="2" t="s">
        <v>90</v>
      </c>
      <c r="M2" s="2" t="s">
        <v>91</v>
      </c>
      <c r="N2" s="2" t="s">
        <v>90</v>
      </c>
      <c r="O2" s="2" t="s">
        <v>91</v>
      </c>
      <c r="P2" s="2" t="s">
        <v>90</v>
      </c>
      <c r="Q2" s="2" t="s">
        <v>91</v>
      </c>
    </row>
    <row r="3" spans="1:17" ht="18.75" x14ac:dyDescent="0.2">
      <c r="A3" s="9">
        <v>1</v>
      </c>
      <c r="B3" s="2">
        <f t="shared" ref="B3:B16" si="0">SUM(E3,G3,I3,K3,M3,O3,Q3)</f>
        <v>117</v>
      </c>
      <c r="C3" s="3" t="s">
        <v>103</v>
      </c>
      <c r="D3" s="8">
        <f>RANK(E3,$E$3:$E$16)</f>
        <v>1</v>
      </c>
      <c r="E3">
        <f>Лист1!G27</f>
        <v>32</v>
      </c>
      <c r="F3" s="8">
        <f>RANK(G3,$G$3:$G$16)</f>
        <v>4</v>
      </c>
      <c r="G3">
        <f>Лист1!N27</f>
        <v>18</v>
      </c>
      <c r="H3" s="8">
        <f>RANK(I3,$I$3:$I$16)</f>
        <v>4</v>
      </c>
      <c r="I3">
        <f>Лист1!V27</f>
        <v>15</v>
      </c>
      <c r="J3" s="8">
        <f>RANK(K3,$K$3:$K$16)</f>
        <v>1</v>
      </c>
      <c r="K3">
        <f>Лист1!AD27</f>
        <v>20</v>
      </c>
      <c r="L3" s="8">
        <f>RANK(M3,$M$3:$M$16)</f>
        <v>9</v>
      </c>
      <c r="M3">
        <f>Лист1!AL27</f>
        <v>0</v>
      </c>
      <c r="N3" s="8">
        <f>RANK(O3,$O$3:$O$16)</f>
        <v>7</v>
      </c>
      <c r="O3">
        <f>Лист1!AT27</f>
        <v>12</v>
      </c>
      <c r="P3" s="8">
        <f>RANK(Q3,$Q$3:$Q$16)</f>
        <v>1</v>
      </c>
      <c r="Q3">
        <f>Лист1!BA27</f>
        <v>20</v>
      </c>
    </row>
    <row r="4" spans="1:17" ht="18.75" x14ac:dyDescent="0.2">
      <c r="A4" s="9">
        <v>2</v>
      </c>
      <c r="B4" s="2">
        <f t="shared" si="0"/>
        <v>115</v>
      </c>
      <c r="C4" s="3" t="s">
        <v>108</v>
      </c>
      <c r="D4" s="8">
        <f t="shared" ref="D4:D16" si="1">RANK(E4,$E$3:$E$16)</f>
        <v>2</v>
      </c>
      <c r="E4">
        <f>Лист1!G33</f>
        <v>18</v>
      </c>
      <c r="F4" s="8">
        <f t="shared" ref="F4:F16" si="2">RANK(G4,$G$3:$G$16)</f>
        <v>8</v>
      </c>
      <c r="G4">
        <f>Лист1!N33</f>
        <v>12</v>
      </c>
      <c r="H4" s="8">
        <f t="shared" ref="H4:H16" si="3">RANK(I4,$I$3:$I$16)</f>
        <v>3</v>
      </c>
      <c r="I4">
        <f>Лист1!V33</f>
        <v>16</v>
      </c>
      <c r="J4" s="8">
        <f t="shared" ref="J4:J16" si="4">RANK(K4,$K$3:$K$16)</f>
        <v>6</v>
      </c>
      <c r="K4">
        <f>Лист1!AD33</f>
        <v>13</v>
      </c>
      <c r="L4" s="8">
        <f t="shared" ref="L4:L16" si="5">RANK(M4,$M$3:$M$16)</f>
        <v>1</v>
      </c>
      <c r="M4">
        <f>Лист1!AL33</f>
        <v>20</v>
      </c>
      <c r="N4" s="8">
        <f t="shared" ref="N4:N16" si="6">RANK(O4,$O$3:$O$16)</f>
        <v>2</v>
      </c>
      <c r="O4">
        <f>Лист1!AT33</f>
        <v>18</v>
      </c>
      <c r="P4" s="8">
        <f t="shared" ref="P4:P16" si="7">RANK(Q4,$Q$3:$Q$16)</f>
        <v>2</v>
      </c>
      <c r="Q4">
        <f>Лист1!BA33</f>
        <v>18</v>
      </c>
    </row>
    <row r="5" spans="1:17" ht="18.75" x14ac:dyDescent="0.2">
      <c r="A5" s="9">
        <v>3</v>
      </c>
      <c r="B5" s="2">
        <f t="shared" si="0"/>
        <v>107</v>
      </c>
      <c r="C5" s="3" t="s">
        <v>110</v>
      </c>
      <c r="D5" s="8">
        <f t="shared" si="1"/>
        <v>9</v>
      </c>
      <c r="E5">
        <f>Лист1!G28</f>
        <v>10</v>
      </c>
      <c r="F5" s="8">
        <f t="shared" si="2"/>
        <v>7</v>
      </c>
      <c r="G5">
        <f>Лист1!N28</f>
        <v>13</v>
      </c>
      <c r="H5" s="8">
        <f t="shared" si="3"/>
        <v>1</v>
      </c>
      <c r="I5">
        <f>Лист1!V28</f>
        <v>20</v>
      </c>
      <c r="J5" s="8">
        <f t="shared" si="4"/>
        <v>2</v>
      </c>
      <c r="K5">
        <f>Лист1!AD28</f>
        <v>18</v>
      </c>
      <c r="L5" s="8">
        <f t="shared" si="5"/>
        <v>3</v>
      </c>
      <c r="M5">
        <f>Лист1!AL28</f>
        <v>16</v>
      </c>
      <c r="N5" s="8">
        <f t="shared" si="6"/>
        <v>5</v>
      </c>
      <c r="O5">
        <f>Лист1!AT28</f>
        <v>14</v>
      </c>
      <c r="P5" s="8">
        <f t="shared" si="7"/>
        <v>3</v>
      </c>
      <c r="Q5">
        <f>Лист1!BA28</f>
        <v>16</v>
      </c>
    </row>
    <row r="6" spans="1:17" ht="18.75" x14ac:dyDescent="0.2">
      <c r="A6" s="9">
        <v>4</v>
      </c>
      <c r="B6" s="2">
        <f t="shared" si="0"/>
        <v>106</v>
      </c>
      <c r="C6" s="3" t="s">
        <v>102</v>
      </c>
      <c r="D6" s="8">
        <f t="shared" si="1"/>
        <v>4</v>
      </c>
      <c r="E6">
        <f>Лист1!G26</f>
        <v>15</v>
      </c>
      <c r="F6" s="8">
        <f t="shared" si="2"/>
        <v>9</v>
      </c>
      <c r="G6">
        <f>Лист1!N26</f>
        <v>11</v>
      </c>
      <c r="H6" s="8">
        <f t="shared" si="3"/>
        <v>6</v>
      </c>
      <c r="I6">
        <f>Лист1!V26</f>
        <v>13</v>
      </c>
      <c r="J6" s="8">
        <f t="shared" si="4"/>
        <v>5</v>
      </c>
      <c r="K6">
        <f>Лист1!AD26</f>
        <v>14</v>
      </c>
      <c r="L6" s="8">
        <f t="shared" si="5"/>
        <v>2</v>
      </c>
      <c r="M6">
        <f>Лист1!AL26</f>
        <v>18</v>
      </c>
      <c r="N6" s="8">
        <f t="shared" si="6"/>
        <v>1</v>
      </c>
      <c r="O6">
        <f>Лист1!AT26</f>
        <v>20</v>
      </c>
      <c r="P6" s="8">
        <f t="shared" si="7"/>
        <v>4</v>
      </c>
      <c r="Q6">
        <f>Лист1!BA26</f>
        <v>15</v>
      </c>
    </row>
    <row r="7" spans="1:17" ht="18.75" x14ac:dyDescent="0.2">
      <c r="A7" s="9">
        <v>5</v>
      </c>
      <c r="B7" s="2">
        <f t="shared" si="0"/>
        <v>101</v>
      </c>
      <c r="C7" s="3" t="s">
        <v>107</v>
      </c>
      <c r="D7" s="8">
        <f t="shared" si="1"/>
        <v>6</v>
      </c>
      <c r="E7">
        <f>Лист1!G32</f>
        <v>13</v>
      </c>
      <c r="F7" s="8">
        <f t="shared" si="2"/>
        <v>5</v>
      </c>
      <c r="G7">
        <f>Лист1!N32</f>
        <v>16</v>
      </c>
      <c r="H7" s="8">
        <f t="shared" si="3"/>
        <v>5</v>
      </c>
      <c r="I7">
        <f>Лист1!V32</f>
        <v>14</v>
      </c>
      <c r="J7" s="8">
        <f t="shared" si="4"/>
        <v>4</v>
      </c>
      <c r="K7">
        <f>Лист1!AD32</f>
        <v>15</v>
      </c>
      <c r="L7" s="8">
        <f t="shared" si="5"/>
        <v>5</v>
      </c>
      <c r="M7">
        <f>Лист1!AL32</f>
        <v>14</v>
      </c>
      <c r="N7" s="8">
        <f t="shared" si="6"/>
        <v>4</v>
      </c>
      <c r="O7">
        <f>Лист1!AT32</f>
        <v>15</v>
      </c>
      <c r="P7" s="8">
        <f t="shared" si="7"/>
        <v>5</v>
      </c>
      <c r="Q7">
        <f>Лист1!BA32</f>
        <v>14</v>
      </c>
    </row>
    <row r="8" spans="1:17" ht="18.75" x14ac:dyDescent="0.2">
      <c r="A8" s="9">
        <v>6</v>
      </c>
      <c r="B8" s="2">
        <f t="shared" si="0"/>
        <v>98</v>
      </c>
      <c r="C8" s="3" t="s">
        <v>109</v>
      </c>
      <c r="D8" s="8">
        <f t="shared" si="1"/>
        <v>3</v>
      </c>
      <c r="E8">
        <f>Лист1!G30</f>
        <v>16</v>
      </c>
      <c r="F8" s="8">
        <f t="shared" si="2"/>
        <v>6</v>
      </c>
      <c r="G8">
        <f>Лист1!N30</f>
        <v>14</v>
      </c>
      <c r="H8" s="8">
        <f t="shared" si="3"/>
        <v>7</v>
      </c>
      <c r="I8">
        <f>Лист1!V30</f>
        <v>12</v>
      </c>
      <c r="J8" s="8">
        <f t="shared" si="4"/>
        <v>3</v>
      </c>
      <c r="K8">
        <f>Лист1!AD30</f>
        <v>16</v>
      </c>
      <c r="L8" s="8">
        <f t="shared" si="5"/>
        <v>8</v>
      </c>
      <c r="M8">
        <f>Лист1!AL30</f>
        <v>11</v>
      </c>
      <c r="N8" s="8">
        <f t="shared" si="6"/>
        <v>3</v>
      </c>
      <c r="O8">
        <f>Лист1!AT30</f>
        <v>16</v>
      </c>
      <c r="P8" s="8">
        <f t="shared" si="7"/>
        <v>6</v>
      </c>
      <c r="Q8">
        <f>Лист1!BA30</f>
        <v>13</v>
      </c>
    </row>
    <row r="9" spans="1:17" ht="18.75" x14ac:dyDescent="0.2">
      <c r="A9" s="9">
        <v>7</v>
      </c>
      <c r="B9" s="2">
        <f t="shared" si="0"/>
        <v>83</v>
      </c>
      <c r="C9" s="3" t="s">
        <v>106</v>
      </c>
      <c r="D9" s="8">
        <f t="shared" si="1"/>
        <v>5</v>
      </c>
      <c r="E9">
        <f>Лист1!G31</f>
        <v>14</v>
      </c>
      <c r="F9" s="8">
        <f t="shared" si="2"/>
        <v>10</v>
      </c>
      <c r="G9">
        <f>Лист1!N31</f>
        <v>10</v>
      </c>
      <c r="H9" s="8">
        <f t="shared" si="3"/>
        <v>8</v>
      </c>
      <c r="I9">
        <f>Лист1!V31</f>
        <v>11</v>
      </c>
      <c r="J9" s="8">
        <f t="shared" si="4"/>
        <v>9</v>
      </c>
      <c r="K9">
        <f>Лист1!AD31</f>
        <v>10</v>
      </c>
      <c r="L9" s="8">
        <f t="shared" si="5"/>
        <v>6</v>
      </c>
      <c r="M9">
        <f>Лист1!AL31</f>
        <v>13</v>
      </c>
      <c r="N9" s="8">
        <f t="shared" si="6"/>
        <v>6</v>
      </c>
      <c r="O9">
        <f>Лист1!AT31</f>
        <v>13</v>
      </c>
      <c r="P9" s="8">
        <f t="shared" si="7"/>
        <v>7</v>
      </c>
      <c r="Q9">
        <f>Лист1!BA31</f>
        <v>12</v>
      </c>
    </row>
    <row r="10" spans="1:17" ht="18.75" x14ac:dyDescent="0.2">
      <c r="A10" s="9">
        <v>8</v>
      </c>
      <c r="B10" s="2">
        <f t="shared" si="0"/>
        <v>81</v>
      </c>
      <c r="C10" s="4" t="s">
        <v>98</v>
      </c>
      <c r="D10" s="8">
        <f t="shared" si="1"/>
        <v>8</v>
      </c>
      <c r="E10">
        <f>Лист1!G22</f>
        <v>11</v>
      </c>
      <c r="F10" s="8">
        <f t="shared" si="2"/>
        <v>12</v>
      </c>
      <c r="G10">
        <f>Лист1!N22</f>
        <v>4</v>
      </c>
      <c r="H10" s="8">
        <f t="shared" si="3"/>
        <v>2</v>
      </c>
      <c r="I10">
        <f>Лист1!V22</f>
        <v>18</v>
      </c>
      <c r="J10" s="8">
        <f t="shared" si="4"/>
        <v>7</v>
      </c>
      <c r="K10">
        <f>Лист1!AD22</f>
        <v>12</v>
      </c>
      <c r="L10" s="8">
        <f t="shared" si="5"/>
        <v>4</v>
      </c>
      <c r="M10">
        <f>Лист1!AL22</f>
        <v>15</v>
      </c>
      <c r="N10" s="8">
        <f t="shared" si="6"/>
        <v>8</v>
      </c>
      <c r="O10">
        <f>Лист1!AT22</f>
        <v>11</v>
      </c>
      <c r="P10" s="8">
        <f t="shared" si="7"/>
        <v>9</v>
      </c>
      <c r="Q10">
        <f>Лист1!BA22</f>
        <v>10</v>
      </c>
    </row>
    <row r="11" spans="1:17" ht="18.75" x14ac:dyDescent="0.2">
      <c r="A11" s="9">
        <v>9</v>
      </c>
      <c r="B11" s="2">
        <f t="shared" si="0"/>
        <v>67</v>
      </c>
      <c r="C11" s="3" t="s">
        <v>105</v>
      </c>
      <c r="D11" s="8">
        <f t="shared" si="1"/>
        <v>10</v>
      </c>
      <c r="E11">
        <f>Лист1!G29</f>
        <v>9</v>
      </c>
      <c r="F11" s="8">
        <f t="shared" si="2"/>
        <v>1</v>
      </c>
      <c r="G11">
        <f>Лист1!N29</f>
        <v>24</v>
      </c>
      <c r="H11" s="8">
        <f t="shared" si="3"/>
        <v>11</v>
      </c>
      <c r="I11">
        <f>Лист1!V29</f>
        <v>0</v>
      </c>
      <c r="J11" s="8">
        <f t="shared" si="4"/>
        <v>8</v>
      </c>
      <c r="K11">
        <f>Лист1!AD29</f>
        <v>11</v>
      </c>
      <c r="L11" s="8">
        <f t="shared" si="5"/>
        <v>7</v>
      </c>
      <c r="M11">
        <f>Лист1!AL29</f>
        <v>12</v>
      </c>
      <c r="N11" s="8">
        <f t="shared" si="6"/>
        <v>10</v>
      </c>
      <c r="O11">
        <f>Лист1!AT29</f>
        <v>0</v>
      </c>
      <c r="P11" s="8">
        <f t="shared" si="7"/>
        <v>8</v>
      </c>
      <c r="Q11">
        <f>Лист1!BA29</f>
        <v>11</v>
      </c>
    </row>
    <row r="12" spans="1:17" ht="18.75" x14ac:dyDescent="0.2">
      <c r="A12" s="9">
        <v>10</v>
      </c>
      <c r="B12" s="2">
        <f t="shared" si="0"/>
        <v>52</v>
      </c>
      <c r="C12" s="4" t="s">
        <v>99</v>
      </c>
      <c r="D12" s="8">
        <f t="shared" si="1"/>
        <v>6</v>
      </c>
      <c r="E12">
        <f>Лист1!G23</f>
        <v>13</v>
      </c>
      <c r="F12" s="8">
        <f t="shared" si="2"/>
        <v>2</v>
      </c>
      <c r="G12">
        <f>Лист1!N23</f>
        <v>21</v>
      </c>
      <c r="H12" s="8">
        <f t="shared" si="3"/>
        <v>9</v>
      </c>
      <c r="I12">
        <f>Лист1!V23</f>
        <v>10</v>
      </c>
      <c r="J12" s="8">
        <f t="shared" si="4"/>
        <v>12</v>
      </c>
      <c r="K12">
        <f>Лист1!AD23</f>
        <v>0</v>
      </c>
      <c r="L12" s="8">
        <f t="shared" si="5"/>
        <v>9</v>
      </c>
      <c r="M12">
        <f>Лист1!AL23</f>
        <v>0</v>
      </c>
      <c r="N12" s="8">
        <f t="shared" si="6"/>
        <v>10</v>
      </c>
      <c r="O12">
        <f>Лист1!AT23</f>
        <v>0</v>
      </c>
      <c r="P12" s="8">
        <f t="shared" si="7"/>
        <v>11</v>
      </c>
      <c r="Q12">
        <f>Лист1!BA23</f>
        <v>8</v>
      </c>
    </row>
    <row r="13" spans="1:17" ht="18.75" x14ac:dyDescent="0.2">
      <c r="A13" s="9">
        <v>11</v>
      </c>
      <c r="B13" s="2">
        <f t="shared" si="0"/>
        <v>47</v>
      </c>
      <c r="C13" s="3" t="s">
        <v>101</v>
      </c>
      <c r="D13" s="8">
        <f t="shared" si="1"/>
        <v>12</v>
      </c>
      <c r="E13">
        <f>Лист1!G25</f>
        <v>5</v>
      </c>
      <c r="F13" s="8">
        <f t="shared" si="2"/>
        <v>11</v>
      </c>
      <c r="G13">
        <f>Лист1!N25</f>
        <v>5</v>
      </c>
      <c r="H13" s="8">
        <f t="shared" si="3"/>
        <v>10</v>
      </c>
      <c r="I13">
        <f>Лист1!V25</f>
        <v>9</v>
      </c>
      <c r="J13" s="8">
        <f t="shared" si="4"/>
        <v>10</v>
      </c>
      <c r="K13">
        <f>Лист1!AD25</f>
        <v>9</v>
      </c>
      <c r="L13" s="8">
        <f t="shared" si="5"/>
        <v>9</v>
      </c>
      <c r="M13">
        <f>Лист1!AL25</f>
        <v>0</v>
      </c>
      <c r="N13" s="8">
        <f t="shared" si="6"/>
        <v>9</v>
      </c>
      <c r="O13">
        <f>Лист1!AT25</f>
        <v>10</v>
      </c>
      <c r="P13" s="8">
        <f t="shared" si="7"/>
        <v>10</v>
      </c>
      <c r="Q13">
        <f>Лист1!BA25</f>
        <v>9</v>
      </c>
    </row>
    <row r="14" spans="1:17" ht="18.75" x14ac:dyDescent="0.2">
      <c r="A14" s="9">
        <v>12</v>
      </c>
      <c r="B14" s="2">
        <f t="shared" si="0"/>
        <v>43</v>
      </c>
      <c r="C14" s="3" t="s">
        <v>100</v>
      </c>
      <c r="D14" s="8">
        <f t="shared" si="1"/>
        <v>11</v>
      </c>
      <c r="E14">
        <f>Лист1!G24</f>
        <v>8</v>
      </c>
      <c r="F14" s="8">
        <f t="shared" si="2"/>
        <v>3</v>
      </c>
      <c r="G14">
        <f>Лист1!N24</f>
        <v>20</v>
      </c>
      <c r="H14" s="8">
        <f t="shared" si="3"/>
        <v>11</v>
      </c>
      <c r="I14">
        <f>Лист1!V24</f>
        <v>0</v>
      </c>
      <c r="J14" s="8">
        <f t="shared" si="4"/>
        <v>11</v>
      </c>
      <c r="K14">
        <f>Лист1!AD24</f>
        <v>8</v>
      </c>
      <c r="L14" s="8">
        <f t="shared" si="5"/>
        <v>9</v>
      </c>
      <c r="M14">
        <f>Лист1!AL24</f>
        <v>0</v>
      </c>
      <c r="N14" s="8">
        <f t="shared" si="6"/>
        <v>10</v>
      </c>
      <c r="O14">
        <f>Лист1!AT24</f>
        <v>0</v>
      </c>
      <c r="P14" s="8">
        <f t="shared" si="7"/>
        <v>12</v>
      </c>
      <c r="Q14">
        <f>Лист1!BA24</f>
        <v>7</v>
      </c>
    </row>
    <row r="15" spans="1:17" ht="18.75" x14ac:dyDescent="0.2">
      <c r="A15" s="9">
        <v>13</v>
      </c>
      <c r="B15" s="2">
        <f t="shared" si="0"/>
        <v>0</v>
      </c>
      <c r="C15" s="3" t="s">
        <v>104</v>
      </c>
      <c r="D15" s="8">
        <f t="shared" si="1"/>
        <v>13</v>
      </c>
      <c r="E15">
        <f>Лист1!G34</f>
        <v>0</v>
      </c>
      <c r="F15" s="8">
        <f t="shared" si="2"/>
        <v>13</v>
      </c>
      <c r="G15">
        <f>Лист1!N34</f>
        <v>0</v>
      </c>
      <c r="H15" s="8">
        <f t="shared" si="3"/>
        <v>11</v>
      </c>
      <c r="I15">
        <f>Лист1!V34</f>
        <v>0</v>
      </c>
      <c r="J15" s="8">
        <f t="shared" si="4"/>
        <v>12</v>
      </c>
      <c r="K15">
        <f>Лист1!AD34</f>
        <v>0</v>
      </c>
      <c r="L15" s="8">
        <f t="shared" si="5"/>
        <v>9</v>
      </c>
      <c r="M15">
        <f>Лист1!AL34</f>
        <v>0</v>
      </c>
      <c r="N15" s="8">
        <f t="shared" si="6"/>
        <v>10</v>
      </c>
      <c r="O15">
        <f>Лист1!AT34</f>
        <v>0</v>
      </c>
      <c r="P15" s="8">
        <f t="shared" si="7"/>
        <v>13</v>
      </c>
      <c r="Q15">
        <f>Лист1!BA34</f>
        <v>0</v>
      </c>
    </row>
    <row r="16" spans="1:17" ht="18.75" x14ac:dyDescent="0.2">
      <c r="A16" s="9">
        <v>14</v>
      </c>
      <c r="B16" s="2">
        <f t="shared" si="0"/>
        <v>0</v>
      </c>
      <c r="C16" s="3" t="s">
        <v>111</v>
      </c>
      <c r="D16" s="8">
        <f t="shared" si="1"/>
        <v>13</v>
      </c>
      <c r="E16">
        <f>Лист1!G35</f>
        <v>0</v>
      </c>
      <c r="F16" s="8">
        <f t="shared" si="2"/>
        <v>13</v>
      </c>
      <c r="G16">
        <f>Лист1!N35</f>
        <v>0</v>
      </c>
      <c r="H16" s="8">
        <f t="shared" si="3"/>
        <v>11</v>
      </c>
      <c r="I16">
        <f>Лист1!V35</f>
        <v>0</v>
      </c>
      <c r="J16" s="8">
        <f t="shared" si="4"/>
        <v>12</v>
      </c>
      <c r="K16">
        <f>Лист1!AD35</f>
        <v>0</v>
      </c>
      <c r="L16" s="8">
        <f t="shared" si="5"/>
        <v>9</v>
      </c>
      <c r="M16">
        <f>Лист1!AL35</f>
        <v>0</v>
      </c>
      <c r="N16" s="8">
        <f t="shared" si="6"/>
        <v>10</v>
      </c>
      <c r="O16">
        <f>Лист1!AT35</f>
        <v>0</v>
      </c>
      <c r="P16" s="8">
        <f t="shared" si="7"/>
        <v>13</v>
      </c>
      <c r="Q16">
        <f>Лист1!BA35</f>
        <v>0</v>
      </c>
    </row>
    <row r="17" spans="2:2" x14ac:dyDescent="0.2">
      <c r="B17" s="5"/>
    </row>
  </sheetData>
  <sortState xmlns:xlrd2="http://schemas.microsoft.com/office/spreadsheetml/2017/richdata2" ref="B3:Q16">
    <sortCondition descending="1" ref="B3:B16"/>
  </sortState>
  <mergeCells count="10">
    <mergeCell ref="C1:C2"/>
    <mergeCell ref="B1:B2"/>
    <mergeCell ref="A1:A2"/>
    <mergeCell ref="F1:G1"/>
    <mergeCell ref="H1:I1"/>
    <mergeCell ref="J1:K1"/>
    <mergeCell ref="L1:M1"/>
    <mergeCell ref="N1:O1"/>
    <mergeCell ref="P1:Q1"/>
    <mergeCell ref="D1:E1"/>
  </mergeCells>
  <printOptions gridLines="1"/>
  <pageMargins left="0.70866141732283472" right="0.19685039370078741" top="0.74803149606299213" bottom="0" header="0.11811023622047245" footer="0"/>
  <pageSetup paperSize="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Sergeev boris</dc:creator>
  <cp:lastModifiedBy>user</cp:lastModifiedBy>
  <cp:lastPrinted>2023-03-20T09:17:29Z</cp:lastPrinted>
  <dcterms:created xsi:type="dcterms:W3CDTF">2023-03-15T06:24:18Z</dcterms:created>
  <dcterms:modified xsi:type="dcterms:W3CDTF">2023-03-20T09:25:03Z</dcterms:modified>
</cp:coreProperties>
</file>